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EMRT - Kobalt\EMRT 2.11\"/>
    </mc:Choice>
  </mc:AlternateContent>
  <xr:revisionPtr revIDLastSave="0" documentId="13_ncr:1_{95447792-62ED-49C4-8E8A-21D50B4FE304}"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9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J6" i="5"/>
  <c r="T6" i="5"/>
  <c r="E4" i="8"/>
  <c r="B7" i="5"/>
  <c r="C7" i="5"/>
  <c r="V7" i="5"/>
  <c r="J7" i="5"/>
  <c r="E7" i="5"/>
  <c r="S7"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E3" i="20"/>
  <c r="B23" i="13"/>
  <c r="AD6"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F6" i="5"/>
  <c r="AB6"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J8" i="5"/>
  <c r="I8" i="5"/>
  <c r="I6" i="5"/>
  <c r="AB1073" i="5"/>
  <c r="AD1073" i="5"/>
  <c r="AB1102" i="5"/>
  <c r="AD1102" i="5"/>
  <c r="AB1494" i="5"/>
  <c r="AD1494" i="5"/>
  <c r="AB1806" i="5"/>
  <c r="AD1806" i="5"/>
  <c r="AB2110" i="5"/>
  <c r="AD2110" i="5"/>
  <c r="E12" i="5"/>
  <c r="X12" i="5"/>
  <c r="R12" i="5"/>
  <c r="E11" i="5"/>
  <c r="X11" i="5"/>
  <c r="J11" i="5"/>
  <c r="R11" i="5"/>
  <c r="E8" i="5"/>
  <c r="X8" i="5"/>
  <c r="R8" i="5"/>
  <c r="H7" i="5"/>
  <c r="I7" i="5"/>
  <c r="X6" i="5"/>
  <c r="R6" i="5"/>
  <c r="AB1478" i="5"/>
  <c r="AD1478" i="5"/>
  <c r="AB1505" i="5"/>
  <c r="AD1505" i="5"/>
  <c r="AB1518" i="5"/>
  <c r="AD1518" i="5"/>
  <c r="AB1734" i="5"/>
  <c r="AD1734" i="5"/>
  <c r="AB1870" i="5"/>
  <c r="AD1870" i="5"/>
  <c r="E9"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G42" i="5"/>
  <c r="V499" i="5"/>
  <c r="F124" i="6"/>
  <c r="E16" i="5"/>
  <c r="E18" i="5"/>
  <c r="E20" i="5"/>
  <c r="E23" i="5"/>
  <c r="E26" i="5"/>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X23" i="5"/>
  <c r="H23" i="5"/>
  <c r="R23" i="5"/>
  <c r="I23" i="5"/>
  <c r="G23" i="5"/>
  <c r="X26" i="5"/>
  <c r="R26" i="5"/>
  <c r="F26" i="5"/>
  <c r="I26" i="5"/>
  <c r="H26" i="5"/>
  <c r="F42" i="5"/>
  <c r="H42" i="5"/>
  <c r="R42" i="5"/>
  <c r="I42" i="5"/>
  <c r="X42" i="5"/>
  <c r="D101" i="4"/>
  <c r="D89" i="4"/>
  <c r="D77" i="4"/>
  <c r="D65" i="4"/>
  <c r="D53" i="4"/>
  <c r="D41" i="4"/>
  <c r="D114" i="4"/>
  <c r="F5" i="5"/>
  <c r="H5" i="5"/>
  <c r="I5" i="5"/>
  <c r="R5" i="5"/>
  <c r="F12" i="5"/>
  <c r="H12" i="5"/>
  <c r="H14" i="5"/>
  <c r="J14" i="5"/>
  <c r="I16" i="5"/>
  <c r="H16" i="5"/>
  <c r="J16" i="5"/>
  <c r="G16" i="5"/>
  <c r="F16" i="5"/>
  <c r="R16" i="5"/>
  <c r="X16" i="5"/>
  <c r="F17" i="5"/>
  <c r="H17" i="5"/>
  <c r="R17" i="5"/>
  <c r="J17" i="5"/>
  <c r="J18" i="5"/>
  <c r="R18" i="5"/>
  <c r="H18" i="5"/>
  <c r="F18" i="5"/>
  <c r="I18" i="5"/>
  <c r="G18" i="5"/>
  <c r="X18" i="5"/>
  <c r="I19" i="5"/>
  <c r="F19" i="5"/>
  <c r="J19" i="5"/>
  <c r="F20" i="5"/>
  <c r="J20" i="5"/>
  <c r="R20" i="5"/>
  <c r="H20" i="5"/>
  <c r="I20" i="5"/>
  <c r="X20" i="5"/>
  <c r="F24" i="5"/>
  <c r="J24" i="5"/>
  <c r="H24" i="5"/>
  <c r="R24" i="5"/>
  <c r="I25" i="5"/>
  <c r="J25" i="5"/>
  <c r="G26" i="5"/>
  <c r="J26"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J22" i="5"/>
  <c r="G22" i="5"/>
  <c r="X5" i="5"/>
  <c r="S5" i="5"/>
  <c r="V47" i="4"/>
  <c r="W47" i="4"/>
  <c r="U46" i="4"/>
  <c r="V46" i="4"/>
  <c r="U45" i="4"/>
  <c r="AB51" i="4"/>
  <c r="AC51" i="4"/>
  <c r="AA50" i="4"/>
  <c r="AB50" i="4"/>
  <c r="Z49" i="4"/>
  <c r="AA49" i="4"/>
  <c r="Y48" i="4"/>
  <c r="Z48" i="4"/>
  <c r="X47" i="4"/>
  <c r="Y47" i="4"/>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114" i="6"/>
  <c r="D114" i="6"/>
  <c r="D116" i="6"/>
  <c r="C116" i="6"/>
  <c r="C115" i="6"/>
  <c r="D115" i="6"/>
  <c r="H124" i="6"/>
  <c r="X50" i="5"/>
  <c r="X45" i="4"/>
  <c r="Y45" i="4"/>
  <c r="W44" i="4"/>
  <c r="X44" i="4"/>
  <c r="W43" i="4"/>
  <c r="AC48" i="4"/>
  <c r="AB47" i="4"/>
  <c r="AC47" i="4"/>
  <c r="AA46" i="4"/>
  <c r="AB46" i="4"/>
  <c r="AA15" i="4" a="1"/>
  <c r="AA15" i="4"/>
  <c r="B33" i="4"/>
  <c r="A20" i="6"/>
  <c r="F20" i="6"/>
  <c r="H20" i="6"/>
  <c r="AA16" i="4" a="1"/>
  <c r="AA16" i="4"/>
  <c r="B34" i="4"/>
  <c r="A21" i="6"/>
  <c r="F21" i="6"/>
  <c r="H21" i="6"/>
  <c r="D124" i="6"/>
  <c r="X43" i="4"/>
  <c r="Y44" i="4"/>
  <c r="Z44" i="4"/>
  <c r="Y43" i="4"/>
  <c r="X42" i="4"/>
  <c r="Y42" i="4"/>
  <c r="AC46" i="4"/>
  <c r="Z45" i="4"/>
  <c r="AA45" i="4"/>
  <c r="Z42" i="4"/>
  <c r="AA42" i="4"/>
  <c r="Z43" i="4"/>
  <c r="AA43" i="4"/>
  <c r="AA44" i="4"/>
  <c r="AB44" i="4"/>
  <c r="AB45" i="4"/>
  <c r="AC45" i="4"/>
  <c r="AB42" i="4"/>
  <c r="AC42" i="4"/>
  <c r="AB43" i="4"/>
  <c r="AC43" i="4"/>
  <c r="AC44" i="4"/>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F77" i="6"/>
  <c r="F88" i="6"/>
  <c r="H88" i="6"/>
  <c r="D88" i="6"/>
  <c r="C88" i="6"/>
  <c r="H77" i="6"/>
  <c r="D77" i="6"/>
  <c r="C77" i="6"/>
  <c r="H66" i="6"/>
  <c r="H125" i="6"/>
  <c r="D2" i="6"/>
  <c r="D66" i="6"/>
  <c r="C66"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<sst xmlns="http://schemas.openxmlformats.org/spreadsheetml/2006/main" count="29415" uniqueCount="20362">
  <si>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</si>
  <si>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</si>
  <si>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</si>
  <si>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</si>
  <si>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</si>
  <si>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</si>
  <si>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</si>
  <si>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</si>
  <si>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</si>
  <si>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</si>
  <si>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</si>
  <si>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</si>
  <si>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</si>
  <si>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</si>
  <si>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</si>
  <si>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</si>
  <si>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</si>
  <si>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</si>
  <si>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</si>
  <si>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</si>
  <si>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</si>
  <si>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</si>
  <si>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</si>
  <si>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</si>
  <si>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</si>
  <si>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</si>
  <si>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</si>
  <si>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</si>
  <si>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</si>
  <si>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</si>
  <si>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</si>
  <si>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</si>
  <si>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</si>
  <si>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</si>
  <si>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</si>
  <si>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</si>
  <si>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</si>
  <si>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</si>
  <si>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</si>
  <si>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</si>
  <si>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</si>
  <si>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</si>
  <si>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</si>
  <si>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</si>
  <si>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</si>
  <si>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</si>
  <si>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</si>
  <si>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</si>
  <si>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</si>
  <si>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</si>
  <si>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</si>
  <si>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</si>
  <si>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</si>
  <si>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</si>
  <si>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</si>
  <si>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</si>
  <si>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</si>
  <si>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</si>
  <si>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</si>
  <si>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</si>
  <si>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</si>
  <si>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</si>
  <si>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</si>
  <si>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</si>
  <si>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</si>
  <si>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</si>
  <si>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</si>
  <si>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</si>
  <si>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</si>
  <si>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</si>
  <si>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</si>
  <si>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</si>
  <si>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</si>
  <si>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</si>
  <si>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</si>
  <si>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</si>
  <si>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</si>
  <si>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</si>
  <si>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</si>
  <si>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</si>
  <si>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</si>
  <si>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</si>
  <si>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</si>
  <si>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</si>
  <si>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</si>
  <si>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</si>
  <si>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</si>
  <si>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</si>
  <si>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</si>
  <si>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</si>
  <si>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</si>
  <si>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</si>
  <si>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</si>
  <si>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</si>
  <si>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</si>
  <si>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</si>
  <si>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</si>
  <si>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</si>
  <si>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</si>
  <si>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</si>
  <si>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</si>
  <si>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</si>
  <si>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</si>
  <si>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</si>
  <si>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</si>
  <si>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</si>
  <si>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</si>
  <si>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</si>
  <si>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</si>
  <si>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</si>
  <si>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</si>
  <si>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</si>
  <si>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</si>
  <si>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</si>
  <si>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</si>
  <si>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</si>
  <si>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</si>
  <si>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</si>
  <si>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</si>
  <si>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</si>
  <si>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</si>
  <si>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</si>
  <si>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</si>
  <si>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</si>
  <si>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</si>
  <si>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</si>
  <si>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</si>
  <si>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</si>
  <si>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</si>
  <si>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</si>
  <si>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</si>
  <si>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</si>
  <si>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</si>
  <si>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</si>
  <si>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</si>
  <si>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</si>
  <si>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</si>
  <si>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</si>
  <si>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</si>
  <si>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</si>
  <si>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</si>
  <si>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</si>
  <si>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</si>
  <si>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</si>
  <si>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</si>
  <si>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</si>
  <si>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</si>
  <si>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</si>
  <si>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</si>
  <si>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</si>
  <si>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</si>
  <si>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</si>
  <si>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</si>
  <si>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</si>
  <si>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</si>
  <si>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</si>
  <si>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</si>
  <si>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</si>
  <si>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</si>
  <si>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</si>
  <si>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</si>
  <si>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</si>
  <si>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</si>
  <si>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</si>
  <si>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</si>
  <si>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</si>
  <si>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</si>
  <si>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</si>
  <si>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</si>
  <si>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</si>
  <si>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</si>
  <si>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</si>
  <si>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</si>
  <si>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</si>
  <si>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</si>
  <si>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</si>
  <si>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</si>
  <si>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</si>
  <si>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</si>
  <si>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</si>
  <si>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</si>
  <si>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</si>
  <si>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</si>
  <si>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</si>
  <si>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</si>
  <si>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</si>
  <si>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</si>
  <si>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</si>
  <si>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</si>
  <si>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</si>
  <si>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</si>
  <si>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</si>
  <si>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</si>
  <si>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</si>
  <si>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</si>
  <si>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</si>
  <si>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</si>
  <si>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</si>
  <si>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</si>
  <si>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</si>
  <si>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</si>
  <si>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</si>
  <si>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</si>
  <si>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</si>
  <si>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</si>
  <si>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</si>
  <si>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</si>
  <si>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</si>
  <si>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</si>
  <si>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</si>
  <si>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</si>
  <si>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</si>
  <si>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</si>
  <si>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</si>
  <si>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</si>
  <si>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</si>
  <si>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</si>
  <si>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</si>
  <si>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</si>
  <si>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</si>
  <si>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</si>
  <si>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</si>
  <si>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</si>
  <si>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</si>
  <si>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</si>
  <si>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</si>
  <si>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</si>
  <si>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</si>
  <si>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</si>
  <si>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</si>
  <si>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</si>
  <si>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</si>
  <si>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</si>
  <si>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</si>
  <si>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</si>
  <si>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</si>
  <si>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</si>
  <si>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</si>
  <si>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</si>
  <si>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</si>
  <si>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</si>
  <si>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</si>
  <si>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</si>
  <si>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</si>
  <si>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</si>
  <si>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</si>
  <si>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</si>
  <si>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</si>
  <si>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</si>
  <si>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</si>
  <si>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</si>
  <si>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</si>
  <si>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</si>
  <si>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</si>
  <si>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</si>
  <si>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</si>
  <si>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</si>
  <si>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</si>
  <si>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</si>
  <si>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</si>
  <si>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</si>
  <si>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</si>
  <si>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</si>
  <si>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</si>
  <si>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</si>
  <si>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</si>
  <si>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</si>
  <si>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</si>
  <si>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</si>
  <si>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</si>
  <si>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</si>
  <si>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</si>
  <si>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</si>
  <si>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</si>
  <si>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</si>
  <si>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</si>
  <si>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</si>
  <si>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</si>
  <si>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</si>
  <si>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</si>
  <si>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</si>
  <si>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</si>
  <si>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</si>
  <si>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</si>
  <si>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</si>
  <si>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</si>
  <si>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</si>
  <si>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</si>
  <si>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</si>
  <si>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</si>
  <si>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</si>
  <si>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</si>
  <si>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</si>
  <si>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</si>
  <si>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</si>
  <si>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</si>
  <si>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</si>
  <si>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</si>
  <si>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</si>
  <si>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</si>
  <si>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</si>
  <si>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</si>
  <si>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</si>
  <si>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</si>
  <si>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</si>
  <si>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</si>
  <si>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</si>
  <si>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</si>
  <si>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</si>
  <si>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</si>
  <si>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</si>
  <si>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</si>
  <si>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</si>
  <si>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</si>
  <si>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</si>
  <si>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</si>
  <si>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</si>
  <si>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</si>
  <si>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</si>
  <si>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</si>
  <si>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</si>
  <si>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</si>
  <si>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</si>
  <si>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</si>
  <si>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</si>
  <si>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</si>
  <si>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</si>
  <si>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</si>
  <si>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</si>
  <si>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</si>
  <si>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</si>
  <si>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</si>
  <si>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</si>
  <si>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</si>
  <si>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</si>
  <si>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</si>
  <si>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</si>
  <si>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</si>
  <si>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</si>
  <si>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</si>
  <si>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</si>
  <si>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</si>
  <si>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</si>
  <si>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</si>
  <si>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</si>
  <si>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</si>
  <si>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</si>
  <si>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</si>
  <si>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</si>
  <si>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</si>
  <si>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</si>
  <si>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</si>
  <si>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</si>
  <si>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</si>
  <si>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</si>
  <si>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</si>
  <si>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</si>
  <si>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</si>
  <si>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</si>
  <si>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</si>
  <si>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</si>
  <si>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</si>
  <si>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</si>
  <si>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</si>
  <si>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</si>
  <si>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</si>
  <si>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</si>
  <si>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</si>
  <si>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</si>
  <si>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</si>
  <si>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</si>
  <si>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</si>
  <si>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</si>
  <si>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</si>
  <si>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</si>
  <si>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</si>
  <si>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</si>
  <si>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</si>
  <si>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</si>
  <si>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</si>
  <si>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</si>
  <si>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</si>
  <si>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</si>
  <si>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</si>
  <si>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</si>
  <si>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</si>
  <si>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</si>
  <si>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</si>
  <si>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</si>
  <si>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</si>
  <si>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</si>
  <si>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</si>
  <si>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</si>
  <si>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</si>
  <si>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</si>
  <si>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</si>
  <si>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</si>
  <si>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</si>
  <si>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</si>
  <si>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</si>
  <si>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</si>
  <si>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</si>
  <si>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</si>
  <si>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</si>
  <si>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</si>
  <si>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</si>
  <si>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</si>
  <si>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</si>
  <si>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</si>
  <si>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</si>
  <si>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</si>
  <si>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</si>
  <si>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</si>
  <si>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</si>
  <si>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</si>
  <si>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</si>
  <si>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</si>
  <si>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</si>
  <si>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</si>
  <si>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</si>
  <si>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</si>
  <si>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</si>
  <si>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</si>
  <si>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</si>
  <si>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</si>
  <si>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</si>
  <si>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</si>
  <si>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</si>
  <si>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</si>
  <si>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</si>
  <si>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</si>
  <si>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</si>
  <si>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</si>
  <si>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</si>
  <si>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</si>
  <si>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</si>
  <si>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</si>
  <si>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</si>
  <si>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</si>
  <si>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</si>
  <si>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</si>
  <si>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</si>
  <si>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</si>
  <si>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</si>
  <si>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</si>
  <si>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</si>
  <si>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</si>
  <si>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</si>
  <si>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</si>
  <si>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</si>
  <si>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</si>
  <si>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</si>
  <si>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</si>
  <si>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</si>
  <si>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</si>
  <si>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</si>
  <si>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</si>
  <si>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</si>
  <si>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</si>
  <si>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</si>
  <si>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</si>
  <si>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</si>
  <si>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</si>
  <si>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</si>
  <si>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</si>
  <si>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</si>
  <si>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</si>
  <si>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</si>
  <si>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</si>
  <si>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</si>
  <si>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</si>
  <si>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</si>
  <si>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</si>
  <si>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</si>
  <si>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</si>
  <si>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</si>
  <si>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</si>
  <si>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</si>
  <si>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</si>
  <si>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</si>
  <si>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</si>
  <si>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</si>
  <si>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</si>
  <si>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</si>
  <si>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</si>
  <si>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</si>
  <si>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</si>
  <si>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</si>
  <si>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</si>
  <si>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</si>
  <si>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</si>
  <si>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</si>
  <si>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</si>
  <si>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</si>
  <si>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</si>
  <si>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</si>
  <si>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</si>
  <si>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</si>
  <si>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</si>
  <si>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</si>
  <si>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</si>
  <si>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</si>
  <si>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</si>
  <si>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</si>
  <si>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</si>
  <si>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</si>
  <si>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</si>
  <si>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</si>
  <si>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</si>
  <si>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</si>
  <si>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</si>
  <si>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</si>
  <si>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</si>
  <si>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</si>
  <si>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</si>
  <si>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</si>
  <si>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</si>
  <si>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</si>
  <si>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</si>
  <si>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</si>
  <si>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</si>
  <si>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</si>
  <si>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</si>
  <si>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</si>
  <si>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</si>
  <si>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</si>
  <si>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</si>
  <si>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</si>
  <si>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</si>
  <si>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</si>
  <si>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</si>
  <si>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</si>
  <si>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</si>
  <si>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</si>
  <si>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</si>
  <si>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</si>
  <si>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</si>
  <si>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</si>
  <si>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</si>
  <si>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</si>
  <si>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</si>
  <si>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</si>
  <si>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</si>
  <si>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</si>
  <si>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</si>
  <si>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</si>
  <si>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</si>
  <si>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</si>
  <si>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</si>
  <si>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</si>
  <si>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</si>
  <si>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</si>
  <si>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</si>
  <si>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</si>
  <si>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</si>
  <si>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</si>
  <si>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</si>
  <si>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</si>
  <si>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</si>
  <si>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</si>
  <si>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</si>
  <si>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</si>
  <si>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</si>
  <si>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</si>
  <si>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</si>
  <si>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</si>
  <si>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</si>
  <si>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</si>
  <si>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</si>
  <si>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</si>
  <si>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</si>
  <si>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</si>
  <si>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</si>
  <si>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</si>
  <si>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</si>
  <si>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</si>
  <si>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</si>
  <si>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</si>
  <si>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</si>
  <si>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</si>
  <si>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</si>
  <si>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</si>
  <si>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</si>
  <si>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</si>
  <si>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</si>
  <si>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</si>
  <si>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</si>
  <si>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</si>
  <si>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</si>
  <si>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</si>
  <si>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</si>
  <si>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</si>
  <si>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</si>
  <si>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</si>
  <si>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</si>
  <si>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</si>
  <si>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</si>
  <si>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</si>
  <si>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</si>
  <si>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</si>
  <si>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</si>
  <si>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</si>
  <si>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</si>
  <si>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</si>
  <si>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</si>
  <si>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</si>
  <si>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</si>
  <si>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</si>
  <si>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</si>
  <si>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</si>
  <si>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</si>
  <si>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</si>
  <si>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</si>
  <si>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</si>
  <si>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</si>
  <si>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</si>
  <si>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</si>
  <si>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</si>
  <si>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</si>
  <si>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</si>
  <si>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</si>
  <si>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</si>
  <si>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</si>
  <si>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</si>
  <si>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</si>
  <si>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</si>
  <si>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</si>
  <si>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</si>
  <si>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</si>
  <si>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</si>
  <si>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</si>
  <si>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</si>
  <si>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</si>
  <si>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</si>
  <si>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</si>
  <si>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</si>
  <si>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</si>
  <si>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</si>
  <si>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</si>
  <si>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</si>
  <si>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</si>
  <si>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</si>
  <si>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</si>
  <si>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</si>
  <si>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</si>
  <si>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</si>
  <si>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</si>
  <si>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</si>
  <si>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</si>
  <si>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</si>
  <si>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</si>
  <si>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</si>
  <si>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</si>
  <si>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</si>
  <si>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</si>
  <si>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</si>
  <si>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</si>
  <si>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</si>
  <si>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</si>
  <si>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</si>
  <si>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</si>
  <si>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</si>
  <si>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</si>
  <si>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</si>
  <si>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</si>
  <si>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</si>
  <si>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</si>
  <si>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</si>
  <si>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</si>
  <si>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</si>
  <si>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</si>
  <si>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</si>
  <si>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</si>
  <si>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</si>
  <si>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</si>
  <si>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</si>
  <si>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</si>
  <si>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</si>
  <si>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</si>
  <si>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</si>
  <si>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</si>
  <si>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</si>
  <si>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</si>
  <si>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</si>
  <si>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</si>
  <si>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</si>
  <si>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</si>
  <si>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</si>
  <si>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</si>
  <si>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</si>
  <si>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</si>
  <si>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</si>
  <si>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</si>
  <si>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</si>
  <si>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</si>
  <si>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</si>
  <si>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</si>
  <si>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</si>
  <si>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</si>
  <si>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</si>
  <si>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</si>
  <si>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</si>
  <si>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</si>
  <si>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</si>
  <si>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</si>
  <si>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</si>
  <si>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</si>
  <si>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</si>
  <si>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</si>
  <si>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</si>
  <si>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</si>
  <si>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</si>
  <si>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</si>
  <si>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</si>
  <si>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</si>
  <si>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</si>
  <si>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</si>
  <si>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</si>
  <si>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</si>
  <si>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</si>
  <si>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</si>
  <si>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</si>
  <si>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</si>
  <si>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</si>
  <si>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</si>
  <si>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</si>
  <si>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</si>
  <si>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</si>
  <si>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</si>
  <si>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</si>
  <si>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</si>
  <si>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</si>
  <si>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</si>
  <si>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</si>
  <si>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</si>
  <si>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</si>
  <si>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</si>
  <si>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</si>
  <si>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</si>
  <si>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</si>
  <si>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</si>
  <si>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</si>
  <si>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</si>
  <si>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</si>
  <si>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</si>
  <si>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</si>
  <si>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</si>
  <si>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</si>
  <si>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</si>
  <si>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</si>
  <si>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</si>
  <si>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</si>
  <si>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</si>
  <si>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</si>
  <si>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</si>
  <si>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</si>
  <si>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</si>
  <si>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</si>
  <si>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</si>
  <si>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</si>
  <si>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</si>
  <si>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</si>
  <si>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</si>
  <si>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</si>
  <si>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</si>
  <si>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</si>
  <si>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</si>
  <si>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</si>
  <si>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</si>
  <si>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</si>
  <si>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</si>
  <si>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</si>
  <si>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</si>
  <si>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</si>
  <si>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</si>
  <si>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</si>
  <si>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</si>
  <si>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</si>
  <si>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</si>
  <si>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</si>
  <si>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</si>
  <si>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</si>
  <si>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</si>
  <si>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</si>
  <si>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</si>
  <si>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</si>
  <si>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</si>
  <si>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</si>
  <si>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</si>
  <si>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</si>
  <si>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</si>
  <si>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</si>
  <si>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</si>
  <si>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</si>
  <si>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</si>
  <si>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</si>
  <si>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</si>
  <si>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</si>
  <si>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</si>
  <si>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</si>
  <si>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</si>
  <si>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</si>
  <si>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</si>
  <si>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</si>
  <si>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</si>
  <si>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</si>
  <si>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</si>
  <si>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</si>
  <si>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</si>
  <si>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</si>
  <si>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</si>
  <si>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</si>
  <si>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</si>
  <si>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</si>
  <si>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</si>
  <si>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</si>
  <si>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</si>
  <si>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</si>
  <si>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</si>
  <si>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</si>
  <si>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</si>
  <si>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</si>
  <si>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</si>
  <si>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</si>
  <si>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</si>
  <si>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</si>
  <si>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</si>
  <si>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</si>
  <si>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</si>
  <si>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</si>
  <si>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</si>
  <si>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</si>
  <si>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</si>
  <si>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</si>
  <si>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</si>
  <si>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</si>
  <si>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</si>
  <si>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</si>
  <si>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</si>
  <si>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</si>
  <si>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</si>
  <si>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</si>
  <si>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</si>
  <si>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</si>
  <si>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</si>
  <si>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</si>
  <si>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</si>
  <si>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</si>
  <si>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</si>
  <si>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</si>
  <si>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</si>
  <si>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</si>
  <si>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</si>
  <si>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</si>
  <si>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</si>
  <si>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</si>
  <si>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</si>
  <si>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</si>
  <si>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</si>
  <si>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</si>
  <si>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</si>
  <si>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</si>
  <si>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</si>
  <si>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</si>
  <si>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</si>
  <si>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</si>
  <si>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</si>
  <si>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</si>
  <si>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</si>
  <si>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</si>
  <si>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</si>
  <si>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</si>
  <si>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</si>
  <si>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</si>
  <si>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</si>
  <si>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</si>
  <si>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</si>
  <si>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</si>
  <si>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</si>
  <si>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</si>
  <si>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</si>
  <si>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</si>
  <si>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</si>
  <si>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</si>
  <si>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</si>
  <si>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</si>
  <si>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</si>
  <si>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</si>
  <si>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</si>
  <si>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</si>
  <si>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</si>
  <si>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</si>
  <si>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</si>
  <si>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</si>
  <si>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</si>
  <si>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</si>
  <si>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</si>
  <si>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</si>
  <si>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</si>
  <si>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</si>
  <si>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</si>
  <si>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</si>
  <si>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</si>
  <si>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</si>
  <si>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</si>
  <si>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</si>
  <si>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</si>
  <si>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</si>
  <si>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</si>
  <si>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</si>
  <si>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</si>
  <si>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</si>
  <si>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</si>
  <si>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</si>
  <si>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</si>
  <si>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</si>
  <si>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</si>
  <si>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</si>
  <si>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</si>
  <si>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</si>
  <si>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</si>
  <si>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</si>
  <si>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</si>
  <si>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</si>
  <si>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</si>
  <si>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</si>
  <si>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</si>
  <si>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</si>
  <si>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</si>
  <si>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</si>
  <si>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</si>
  <si>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</si>
  <si>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</si>
  <si>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</si>
  <si>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</si>
  <si>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</si>
  <si>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</si>
  <si>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</si>
  <si>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</si>
  <si>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</si>
  <si>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</si>
  <si>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</si>
  <si>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</si>
  <si>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</si>
  <si>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</si>
  <si>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</si>
  <si>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</si>
  <si>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</si>
  <si>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</si>
  <si>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</si>
  <si>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</si>
  <si>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</si>
  <si>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</si>
  <si>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</si>
  <si>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</si>
  <si>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</si>
  <si>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</si>
  <si>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</si>
  <si>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</si>
  <si>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</si>
  <si>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</si>
  <si>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</si>
  <si>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</si>
  <si>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</si>
  <si>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</si>
  <si>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</si>
  <si>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</si>
  <si>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</si>
  <si>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</si>
  <si>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</si>
  <si>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</si>
  <si>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</si>
  <si>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</si>
  <si>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</si>
  <si>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</si>
  <si>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</si>
  <si>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</si>
  <si>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</si>
  <si>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</si>
  <si>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</si>
  <si>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</si>
  <si>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</si>
  <si>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</si>
  <si>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</si>
  <si>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</si>
  <si>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</si>
  <si>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</si>
  <si>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</si>
  <si>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</si>
  <si>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</si>
  <si>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</si>
  <si>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</si>
  <si>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</si>
  <si>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</si>
  <si>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</si>
  <si>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</si>
  <si>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</si>
  <si>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</si>
  <si>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</si>
  <si>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</si>
  <si>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</si>
  <si>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</si>
  <si>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</si>
  <si>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</si>
  <si>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</si>
  <si>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</si>
  <si>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</si>
  <si>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</si>
  <si>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</si>
  <si>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</si>
  <si>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</si>
  <si>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</si>
  <si>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</si>
  <si>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</si>
  <si>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</si>
  <si>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</si>
  <si>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</si>
  <si>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</si>
  <si>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</si>
  <si>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</si>
  <si>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</si>
  <si>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</si>
  <si>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</si>
  <si>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</si>
  <si>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</si>
  <si>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</si>
  <si>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</si>
  <si>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</si>
  <si>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</si>
  <si>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</si>
  <si>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</si>
  <si>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</si>
  <si>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</si>
  <si>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</si>
  <si>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</si>
  <si>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</si>
  <si>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</si>
  <si>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</si>
  <si>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</si>
  <si>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</si>
  <si>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</si>
  <si>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</si>
  <si>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</si>
  <si>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</si>
  <si>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</si>
  <si>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</si>
  <si>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</si>
  <si>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</si>
  <si>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</si>
  <si>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</si>
  <si>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</si>
  <si>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</si>
  <si>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</si>
  <si>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</si>
  <si>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</si>
  <si>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</si>
  <si>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</si>
  <si>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</si>
  <si>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</si>
  <si>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</si>
  <si>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</si>
  <si>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</si>
  <si>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</si>
  <si>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</si>
  <si>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</si>
  <si>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</si>
  <si>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</si>
  <si>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</si>
  <si>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</si>
  <si>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</si>
  <si>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</si>
  <si>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</si>
  <si>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</si>
  <si>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</si>
  <si>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</si>
  <si>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</si>
  <si>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</si>
  <si>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</si>
  <si>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</si>
  <si>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</si>
  <si>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</si>
  <si>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</si>
  <si>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</si>
  <si>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</si>
  <si>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</si>
  <si>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</si>
  <si>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</si>
  <si>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</si>
  <si>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</si>
  <si>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</si>
  <si>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</si>
  <si>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</si>
  <si>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</si>
  <si>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</si>
  <si>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</si>
  <si>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</si>
  <si>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</si>
  <si>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</si>
  <si>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</si>
  <si>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</si>
  <si>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</si>
  <si>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</si>
  <si>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</si>
  <si>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</si>
  <si>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</si>
  <si>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</si>
  <si>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</si>
  <si>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</si>
  <si>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</si>
  <si>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</si>
  <si>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</si>
  <si>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</si>
  <si>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</si>
  <si>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</si>
  <si>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</si>
  <si>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</si>
  <si>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</si>
  <si>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</si>
  <si>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</si>
  <si>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</si>
  <si>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</si>
  <si>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</si>
  <si>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</si>
  <si>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</si>
  <si>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</si>
  <si>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</si>
  <si>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</si>
  <si>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</si>
  <si>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</si>
  <si>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</si>
  <si>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</si>
  <si>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</si>
  <si>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</si>
  <si>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</si>
  <si>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</si>
  <si>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</si>
  <si>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</si>
  <si>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</si>
  <si>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</si>
  <si>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</si>
  <si>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</si>
  <si>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</si>
  <si>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</si>
  <si>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</si>
  <si>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</si>
  <si>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</si>
  <si>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</si>
  <si>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</si>
  <si>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</si>
  <si>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</si>
  <si>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</si>
  <si>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</si>
  <si>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</si>
  <si>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</si>
  <si>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</si>
  <si>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</si>
  <si>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</si>
  <si>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</si>
  <si>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</si>
  <si>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</si>
  <si>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</si>
  <si>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</si>
  <si>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</si>
  <si>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</si>
  <si>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</si>
  <si>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</si>
  <si>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</si>
  <si>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</si>
  <si>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</si>
  <si>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</si>
  <si>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</si>
  <si>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</si>
  <si>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</si>
  <si>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</si>
  <si>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</si>
  <si>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</si>
  <si>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</si>
  <si>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</si>
  <si>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</si>
  <si>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</si>
  <si>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</si>
  <si>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</si>
  <si>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</si>
  <si>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</si>
  <si>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</si>
  <si>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</si>
  <si>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</si>
  <si>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</si>
  <si>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</si>
  <si>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</si>
  <si>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</si>
  <si>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</si>
  <si>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</si>
  <si>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</si>
  <si>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</si>
  <si>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</si>
  <si>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</si>
  <si>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</si>
  <si>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</si>
  <si>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</si>
  <si>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</si>
  <si>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</si>
  <si>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</si>
  <si>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</si>
  <si>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</si>
  <si>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</si>
  <si>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</si>
  <si>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</si>
  <si>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</si>
  <si>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</si>
  <si>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</si>
  <si>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</si>
  <si>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</si>
  <si>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</si>
  <si>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</si>
  <si>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</si>
  <si>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</si>
  <si>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</si>
  <si>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</si>
  <si>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</si>
  <si>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</si>
  <si>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</si>
  <si>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</si>
  <si>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</si>
  <si>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</si>
  <si>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</si>
  <si>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</si>
  <si>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</si>
  <si>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</si>
  <si>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</si>
  <si>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</si>
  <si>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</si>
  <si>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</si>
  <si>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</si>
  <si>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</si>
  <si>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</si>
  <si>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</si>
  <si>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</si>
  <si>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</si>
  <si>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</si>
  <si>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</si>
  <si>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</si>
  <si>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</si>
  <si>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</si>
  <si>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</si>
  <si>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</si>
  <si>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</si>
  <si>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</si>
  <si>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</si>
  <si>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</si>
  <si>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</si>
  <si>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</si>
  <si>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</si>
  <si>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</si>
  <si>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</si>
  <si>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</si>
  <si>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</si>
  <si>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</si>
  <si>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</si>
  <si>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</si>
  <si>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</si>
  <si>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</si>
  <si>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</si>
  <si>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</si>
  <si>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</si>
  <si>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</si>
  <si>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</si>
  <si>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</si>
  <si>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</si>
  <si>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</si>
  <si>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</si>
  <si>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</si>
  <si>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</si>
  <si>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</si>
  <si>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</si>
  <si>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</si>
  <si>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</si>
  <si>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</si>
  <si>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</si>
  <si>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</si>
  <si>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</si>
  <si>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</si>
  <si>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</si>
  <si>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</si>
  <si>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</si>
  <si>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</si>
  <si>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</si>
  <si>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</si>
  <si>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</si>
  <si>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</si>
  <si>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</si>
  <si>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</si>
  <si>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</si>
  <si>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</si>
  <si>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</si>
  <si>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</si>
  <si>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</si>
  <si>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</si>
  <si>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</si>
  <si>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</si>
  <si>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</si>
  <si>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</si>
  <si>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</si>
  <si>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</si>
  <si>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</si>
  <si>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</si>
  <si>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</si>
  <si>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</si>
  <si>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</si>
  <si>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</si>
  <si>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</si>
  <si>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</si>
  <si>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</si>
  <si>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</si>
  <si>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</si>
  <si>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</si>
  <si>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</si>
  <si>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</si>
  <si>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</si>
  <si>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</si>
  <si>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</si>
  <si>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</si>
  <si>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</si>
  <si>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</si>
  <si>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</si>
  <si>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</si>
  <si>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</si>
  <si>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</si>
  <si>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</si>
  <si>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</si>
  <si>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</si>
  <si>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</si>
  <si>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</si>
  <si>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</si>
  <si>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</si>
  <si>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</si>
  <si>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</si>
  <si>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</si>
  <si>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</si>
  <si>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</si>
  <si>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</si>
  <si>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</si>
  <si>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</si>
  <si>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</si>
  <si>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</si>
  <si>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</si>
  <si>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</si>
  <si>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</si>
  <si>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</si>
  <si>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</si>
  <si>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</si>
  <si>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</si>
  <si>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</si>
  <si>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</si>
  <si>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</si>
  <si>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</si>
  <si>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</si>
  <si>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</si>
  <si>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</si>
  <si>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</si>
  <si>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</si>
  <si>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</si>
  <si>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</si>
  <si>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</si>
  <si>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</si>
  <si>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</si>
  <si>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</si>
  <si>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</si>
  <si>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</si>
  <si>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</si>
  <si>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</si>
  <si>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</si>
  <si>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</si>
  <si>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</si>
  <si>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</si>
  <si>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</si>
  <si>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</si>
  <si>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</si>
  <si>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</si>
  <si>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</si>
  <si>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</si>
  <si>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</si>
  <si>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</si>
  <si>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</si>
  <si>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</si>
  <si>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</si>
  <si>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</si>
  <si>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</si>
  <si>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</si>
  <si>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</si>
  <si>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</si>
  <si>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</si>
  <si>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</si>
  <si>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</si>
  <si>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</si>
  <si>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</si>
  <si>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</si>
  <si>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</si>
  <si>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</si>
  <si>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</si>
  <si>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</si>
  <si>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</si>
  <si>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</si>
  <si>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</si>
  <si>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</si>
  <si>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</si>
  <si>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</si>
  <si>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</si>
  <si>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</si>
  <si>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</si>
  <si>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</si>
  <si>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</si>
  <si>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</si>
  <si>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</si>
  <si>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</si>
  <si>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</si>
  <si>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</si>
  <si>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</si>
  <si>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</si>
  <si>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</si>
  <si>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</si>
  <si>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</si>
  <si>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</si>
  <si>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</si>
  <si>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</si>
  <si>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</si>
  <si>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</si>
  <si>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</si>
  <si>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</si>
  <si>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</si>
  <si>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</si>
  <si>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</si>
  <si>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</si>
  <si>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</si>
  <si>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</si>
  <si>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</si>
  <si>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</si>
  <si>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</si>
  <si>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</si>
  <si>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</si>
  <si>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</si>
  <si>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</si>
  <si>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</si>
  <si>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</si>
  <si>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</si>
  <si>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</si>
  <si>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</si>
  <si>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</si>
  <si>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</si>
  <si>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</si>
  <si>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</si>
  <si>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</si>
  <si>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</si>
  <si>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</si>
  <si>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</si>
  <si>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</si>
  <si>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</si>
  <si>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</si>
  <si>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</si>
  <si>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</si>
  <si>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</si>
  <si>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</si>
  <si>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</si>
  <si>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</si>
  <si>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</si>
  <si>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</si>
  <si>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</si>
  <si>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</si>
  <si>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</si>
  <si>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</si>
  <si>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</si>
  <si>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</si>
  <si>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</si>
  <si>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</si>
  <si>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</si>
  <si>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</si>
  <si>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</si>
  <si>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</si>
  <si>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</si>
  <si>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</si>
  <si>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</si>
  <si>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</si>
  <si>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</si>
  <si>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</si>
  <si>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</si>
  <si>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</si>
  <si>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</si>
  <si>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</si>
  <si>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</si>
  <si>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</si>
  <si>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</si>
  <si>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</si>
  <si>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</si>
  <si>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</si>
  <si>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</si>
  <si>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</si>
  <si>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</si>
  <si>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</si>
  <si>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</si>
  <si>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</si>
  <si>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</si>
  <si>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</si>
  <si>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</si>
  <si>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</si>
  <si>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</si>
  <si>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</si>
  <si>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</si>
  <si>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</si>
  <si>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</si>
  <si>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</si>
  <si>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</si>
  <si>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</si>
  <si>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</si>
  <si>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</si>
  <si>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</si>
  <si>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</si>
  <si>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</si>
  <si>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</si>
  <si>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</si>
  <si>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</si>
  <si>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</si>
  <si>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</si>
  <si>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</si>
  <si>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</si>
  <si>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</si>
  <si>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</si>
  <si>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</si>
  <si>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</si>
  <si>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</si>
  <si>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</si>
  <si>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</si>
  <si>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</si>
  <si>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</si>
  <si>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</si>
  <si>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</si>
  <si>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</si>
  <si>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</si>
  <si>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</si>
  <si>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</si>
  <si>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</si>
  <si>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</si>
  <si>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</si>
  <si>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</si>
  <si>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</si>
  <si>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</si>
  <si>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</si>
  <si>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</si>
  <si>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</si>
  <si>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</si>
  <si>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</si>
  <si>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</si>
  <si>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</si>
  <si>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</si>
  <si>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</si>
  <si>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</si>
  <si>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</si>
  <si>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</si>
  <si>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</si>
  <si>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</si>
  <si>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</si>
  <si>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</si>
  <si>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</si>
  <si>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</si>
  <si>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</si>
  <si>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</si>
  <si>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</si>
  <si>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</si>
  <si>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</si>
  <si>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</si>
  <si>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</si>
  <si>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</si>
  <si>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</si>
  <si>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</si>
  <si>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</si>
  <si>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</si>
  <si>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</si>
  <si>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</si>
  <si>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</si>
  <si>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</si>
  <si>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</si>
  <si>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</si>
  <si>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</si>
  <si>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</si>
  <si>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</si>
  <si>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</si>
  <si>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</si>
  <si>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</si>
  <si>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</si>
  <si>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</si>
  <si>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</si>
  <si>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</si>
  <si>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</si>
  <si>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</si>
  <si>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</si>
  <si>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</si>
  <si>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</si>
  <si>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</si>
  <si>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</si>
  <si>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</si>
  <si>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</si>
  <si>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</si>
  <si>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</si>
  <si>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</si>
  <si>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</si>
  <si>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</si>
  <si>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</si>
  <si>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</si>
  <si>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</si>
  <si>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</si>
  <si>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</si>
  <si>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</si>
  <si>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</si>
  <si>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</si>
  <si>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</si>
  <si>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</si>
  <si>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</si>
  <si>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</si>
  <si>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</si>
  <si>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</si>
  <si>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</si>
  <si>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</si>
  <si>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</si>
  <si>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</si>
  <si>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</si>
  <si>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</si>
  <si>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</si>
  <si>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</si>
  <si>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</si>
  <si>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</si>
  <si>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</si>
  <si>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</si>
  <si>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</si>
  <si>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</si>
  <si>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</si>
  <si>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</si>
  <si>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</si>
  <si>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</si>
  <si>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</si>
  <si>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</si>
  <si>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</si>
  <si>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</si>
  <si>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</si>
  <si>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</si>
  <si>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</si>
  <si>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</si>
  <si>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</si>
  <si>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</si>
  <si>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</si>
  <si>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</si>
  <si>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</si>
  <si>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</si>
  <si>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</si>
  <si>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</si>
  <si>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</si>
  <si>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</si>
  <si>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</si>
  <si>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</si>
  <si>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</si>
  <si>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</si>
  <si>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</si>
  <si>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</si>
  <si>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</si>
  <si>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</si>
  <si>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</si>
  <si>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</si>
  <si>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</si>
  <si>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</si>
  <si>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</si>
  <si>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</si>
  <si>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</si>
  <si>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</si>
  <si>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</si>
  <si>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</si>
  <si>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</si>
  <si>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</si>
  <si>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</si>
  <si>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</si>
  <si>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</si>
  <si>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</si>
  <si>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</si>
  <si>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</si>
  <si>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</si>
  <si>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</si>
  <si>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</si>
  <si>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</si>
  <si>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</si>
  <si>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</si>
  <si>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</si>
  <si>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</si>
  <si>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</si>
  <si>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</si>
  <si>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</si>
  <si>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</si>
  <si>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</si>
  <si>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</si>
  <si>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</si>
  <si>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</si>
  <si>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</si>
  <si>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</si>
  <si>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</si>
  <si>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</si>
  <si>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</si>
  <si>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</si>
  <si>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</si>
  <si>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</si>
  <si>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</si>
  <si>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</si>
  <si>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</si>
  <si>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</si>
  <si>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</si>
  <si>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</si>
  <si>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</si>
  <si>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</si>
  <si>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</si>
  <si>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</si>
  <si>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</si>
  <si>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</si>
  <si>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</si>
  <si>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</si>
  <si>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</si>
  <si>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</si>
  <si>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</si>
  <si>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</si>
  <si>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</si>
  <si>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</si>
  <si>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</si>
  <si>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</si>
  <si>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</si>
  <si>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</si>
  <si>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</si>
  <si>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</si>
  <si>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</si>
  <si>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</si>
  <si>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</si>
  <si>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</si>
  <si>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</si>
  <si>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</si>
  <si>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</si>
  <si>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</si>
  <si>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</si>
  <si>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</si>
  <si>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</si>
  <si>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</si>
  <si>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</si>
  <si>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</si>
  <si>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</si>
  <si>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</si>
  <si>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</si>
  <si>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</si>
  <si>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</si>
  <si>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</si>
  <si>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</si>
  <si>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</si>
  <si>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</si>
  <si>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</si>
  <si>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</si>
  <si>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</si>
  <si>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</si>
  <si>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</si>
  <si>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</si>
  <si>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</si>
  <si>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</si>
  <si>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</si>
  <si>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</si>
  <si>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</si>
  <si>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</si>
  <si>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</si>
  <si>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</si>
  <si>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</si>
  <si>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</si>
  <si>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</si>
  <si>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</si>
  <si>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</si>
  <si>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</si>
  <si>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</si>
  <si>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</si>
  <si>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</si>
  <si>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</si>
  <si>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</si>
  <si>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</si>
  <si>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</si>
  <si>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</si>
  <si>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</si>
  <si>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</si>
  <si>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</si>
  <si>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</si>
  <si>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</si>
  <si>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</si>
  <si>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</si>
  <si>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</si>
  <si>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</si>
  <si>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</si>
  <si>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</si>
  <si>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</si>
  <si>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</si>
  <si>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</si>
  <si>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</si>
  <si>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</si>
  <si>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</si>
  <si>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</si>
  <si>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</si>
  <si>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</si>
  <si>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</si>
  <si>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</si>
  <si>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</si>
  <si>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</si>
  <si>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</si>
  <si>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</si>
  <si>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</si>
  <si>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</si>
  <si>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</si>
  <si>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</si>
  <si>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</si>
  <si>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</si>
  <si>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</si>
  <si>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</si>
  <si>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</si>
  <si>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</si>
  <si>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</si>
  <si>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</si>
  <si>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</si>
  <si>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</si>
  <si>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</si>
  <si>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</si>
  <si>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</si>
  <si>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</si>
  <si>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</si>
  <si>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</si>
  <si>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</si>
  <si>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</si>
  <si>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</si>
  <si>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</si>
  <si>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</si>
  <si>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</si>
  <si>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</si>
  <si>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</si>
  <si>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</si>
  <si>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</si>
  <si>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</si>
  <si>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</si>
  <si>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</si>
  <si>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</si>
  <si>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</si>
  <si>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</si>
  <si>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</si>
  <si>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</si>
  <si>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</si>
  <si>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</si>
  <si>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</si>
  <si>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</si>
  <si>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</si>
  <si>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</si>
  <si>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</si>
  <si>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</si>
  <si>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</si>
  <si>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</si>
  <si>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</si>
  <si>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</si>
  <si>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</si>
  <si>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</si>
  <si>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</si>
  <si>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</si>
  <si>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</si>
  <si>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</si>
  <si>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</si>
  <si>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</si>
  <si>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</si>
  <si>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</si>
  <si>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</si>
  <si>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</si>
  <si>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</si>
  <si>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</si>
  <si>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</si>
  <si>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</si>
  <si>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</si>
  <si>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</si>
  <si>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</si>
  <si>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</si>
  <si>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</si>
  <si>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</si>
  <si>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</si>
  <si>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</si>
  <si>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</si>
  <si>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</si>
  <si>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</si>
  <si>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</si>
  <si>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</si>
  <si>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</si>
  <si>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</si>
  <si>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</si>
  <si>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</si>
  <si>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</si>
  <si>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</si>
  <si>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</si>
  <si>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</si>
  <si>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</si>
  <si>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</si>
  <si>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</si>
  <si>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</si>
  <si>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</si>
  <si>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</si>
  <si>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</si>
  <si>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</si>
  <si>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</si>
  <si>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</si>
  <si>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</si>
  <si>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</si>
  <si>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</si>
  <si>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</si>
  <si>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</si>
  <si>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</si>
  <si>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</si>
  <si>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</si>
  <si>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</si>
  <si>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</si>
  <si>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</si>
  <si>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</si>
  <si>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</si>
  <si>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</si>
  <si>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</si>
  <si>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</si>
  <si>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</si>
  <si>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</si>
  <si>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</si>
  <si>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</si>
  <si>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</si>
  <si>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</si>
  <si>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</si>
  <si>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</si>
  <si>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</si>
  <si>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</si>
  <si>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</si>
  <si>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</si>
  <si>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</si>
  <si>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</si>
  <si>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</si>
  <si>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</si>
  <si>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</si>
  <si>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</si>
  <si>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</si>
  <si>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</si>
  <si>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</si>
  <si>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</si>
  <si>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</si>
  <si>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</si>
  <si>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</si>
  <si>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</si>
  <si>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</si>
  <si>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</si>
  <si>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</si>
  <si>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</si>
  <si>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</si>
  <si>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</si>
  <si>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</si>
  <si>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</si>
  <si>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</si>
  <si>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</si>
  <si>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</si>
  <si>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</si>
  <si>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</si>
  <si>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</si>
  <si>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</si>
  <si>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</si>
  <si>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</si>
  <si>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</si>
  <si>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</si>
  <si>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</si>
  <si>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</si>
  <si>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</si>
  <si>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</si>
  <si>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</si>
  <si>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</si>
  <si>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</si>
  <si>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</si>
  <si>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</si>
  <si>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</si>
  <si>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</si>
  <si>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</si>
  <si>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</si>
  <si>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</si>
  <si>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</si>
  <si>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</si>
  <si>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</si>
  <si>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</si>
  <si>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</si>
  <si>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</si>
  <si>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</si>
  <si>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</si>
  <si>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</si>
  <si>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</si>
  <si>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</si>
  <si>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</si>
  <si>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</si>
  <si>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</si>
  <si>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</si>
  <si>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</si>
  <si>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</si>
  <si>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</si>
  <si>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</si>
  <si>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</si>
  <si>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</si>
  <si>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</si>
  <si>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</si>
  <si>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</si>
  <si>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</si>
  <si>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</si>
  <si>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</si>
  <si>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</si>
  <si>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</si>
  <si>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</si>
  <si>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</si>
  <si>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</si>
  <si>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</si>
  <si>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</si>
  <si>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</si>
  <si>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</si>
  <si>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</si>
  <si>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</si>
  <si>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</si>
  <si>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</si>
  <si>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</si>
  <si>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</si>
  <si>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</si>
  <si>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</si>
  <si>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</si>
  <si>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</si>
  <si>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</si>
  <si>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</si>
  <si>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</si>
  <si>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</si>
  <si>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</si>
  <si>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</si>
  <si>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</si>
  <si>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</si>
  <si>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</si>
  <si>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</si>
  <si>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</si>
  <si>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</si>
  <si>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</si>
  <si>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</si>
  <si>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</si>
  <si>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</si>
  <si>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</si>
  <si>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</si>
  <si>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</si>
  <si>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</si>
  <si>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</si>
  <si>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</si>
  <si>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</si>
  <si>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</si>
  <si>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</si>
  <si>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</si>
  <si>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</si>
  <si>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</si>
  <si>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</si>
  <si>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</si>
  <si>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</si>
  <si>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</si>
  <si>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</si>
  <si>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</si>
  <si>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</si>
  <si>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</si>
  <si>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</si>
  <si>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</si>
  <si>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</si>
  <si>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</si>
  <si>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</si>
  <si>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</si>
  <si>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</si>
  <si>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</si>
  <si>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</si>
  <si>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</si>
  <si>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</si>
  <si>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</si>
  <si>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</si>
  <si>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</si>
  <si>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</si>
  <si>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</si>
  <si>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</si>
  <si>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</si>
  <si>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</si>
  <si>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</si>
  <si>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</si>
  <si>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</si>
  <si>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</si>
  <si>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</si>
  <si>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</si>
  <si>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</si>
  <si>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</si>
  <si>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</si>
  <si>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</si>
  <si>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</si>
  <si>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</si>
  <si>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</si>
  <si>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</si>
  <si>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</si>
  <si>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</si>
  <si>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</si>
  <si>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</si>
  <si>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</si>
  <si>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</si>
  <si>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</si>
  <si>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</si>
  <si>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</si>
  <si>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</si>
  <si>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</si>
  <si>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</si>
  <si>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</si>
  <si>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</si>
  <si>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</si>
  <si>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</si>
  <si>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</si>
  <si>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</si>
  <si>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</si>
  <si>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</si>
  <si>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</si>
  <si>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</si>
  <si>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</si>
  <si>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</si>
  <si>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</si>
  <si>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</si>
  <si>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</si>
  <si>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</si>
  <si>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</si>
  <si>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</si>
  <si>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</si>
  <si>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</si>
  <si>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</si>
  <si>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</si>
  <si>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</si>
  <si>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</si>
  <si>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</si>
  <si>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</si>
  <si>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</si>
  <si>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</si>
  <si>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</si>
  <si>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</si>
  <si>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</si>
  <si>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</si>
  <si>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</si>
  <si>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</si>
  <si>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</si>
  <si>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</si>
  <si>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</si>
  <si>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</si>
  <si>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</si>
  <si>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</si>
  <si>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</si>
  <si>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</si>
  <si>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</si>
  <si>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</si>
  <si>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</si>
  <si>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</si>
  <si>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</si>
  <si>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</si>
  <si>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</si>
  <si>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</si>
  <si>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</si>
  <si>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</si>
  <si>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</si>
  <si>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</si>
  <si>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</si>
  <si>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</si>
  <si>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</si>
  <si>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</si>
  <si>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</si>
  <si>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</si>
  <si>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</si>
  <si>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</si>
  <si>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</si>
  <si>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</si>
  <si>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</si>
  <si>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</si>
  <si>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</si>
  <si>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</si>
  <si>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</si>
  <si>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</si>
  <si>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</si>
  <si>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</si>
  <si>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</si>
  <si>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</si>
  <si>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</si>
  <si>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</si>
  <si>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</si>
  <si>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</si>
  <si>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</si>
  <si>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</si>
  <si>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</si>
  <si>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</si>
  <si>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</si>
  <si>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</si>
  <si>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</si>
  <si>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</si>
  <si>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</si>
  <si>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</si>
  <si>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</si>
  <si>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</si>
  <si>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</si>
  <si>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</si>
  <si>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</si>
  <si>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</si>
  <si>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</si>
  <si>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</si>
  <si>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</si>
  <si>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</si>
  <si>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</si>
  <si>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</si>
  <si>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</si>
  <si>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</si>
  <si>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</si>
  <si>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</si>
  <si>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</si>
  <si>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</si>
  <si>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</si>
  <si>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</si>
  <si>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</si>
  <si>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</si>
  <si>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</si>
  <si>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</si>
  <si>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</si>
  <si>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</si>
  <si>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</si>
  <si>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</si>
  <si>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</si>
  <si>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</si>
  <si>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</si>
  <si>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</si>
  <si>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</si>
  <si>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</si>
  <si>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</si>
  <si>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</si>
  <si>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</si>
  <si>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</si>
  <si>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</si>
  <si>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</si>
  <si>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</si>
  <si>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</si>
  <si>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</si>
  <si>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</si>
  <si>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</si>
  <si>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</si>
  <si>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</si>
  <si>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</si>
  <si>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</si>
  <si>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</si>
  <si>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</si>
  <si>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</si>
  <si>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</si>
  <si>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</si>
  <si>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</si>
  <si>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</si>
  <si>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</si>
  <si>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</si>
  <si>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</si>
  <si>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</si>
  <si>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</si>
  <si>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</si>
  <si>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</si>
  <si>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</si>
  <si>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</si>
  <si>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</si>
  <si>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</si>
  <si>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</si>
  <si>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</si>
  <si>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</si>
  <si>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</si>
  <si>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</si>
  <si>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</si>
  <si>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</si>
  <si>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</si>
  <si>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</si>
  <si>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</si>
  <si>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</si>
  <si>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</si>
  <si>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</si>
  <si>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</si>
  <si>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</si>
  <si>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</si>
  <si>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</si>
  <si>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</si>
  <si>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</si>
  <si>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</si>
  <si>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</si>
  <si>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</si>
  <si>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</si>
  <si>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</si>
  <si>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</si>
  <si>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</si>
  <si>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</si>
  <si>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</si>
  <si>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</si>
  <si>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</si>
  <si>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</si>
  <si>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</si>
  <si>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</si>
  <si>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</si>
  <si>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</si>
  <si>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</si>
  <si>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</si>
  <si>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</si>
  <si>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</si>
  <si>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</si>
  <si>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</si>
  <si>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</si>
  <si>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</si>
  <si>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</si>
  <si>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</si>
  <si>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</si>
  <si>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</si>
  <si>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</si>
  <si>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</si>
  <si>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</si>
  <si>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</si>
  <si>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</si>
  <si>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</si>
  <si>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</si>
  <si>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</si>
  <si>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</si>
  <si>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</si>
  <si>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</si>
  <si>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</si>
  <si>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</si>
  <si>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</si>
  <si>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</si>
  <si>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</si>
  <si>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</si>
  <si>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</si>
  <si>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</si>
  <si>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</si>
  <si>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</si>
  <si>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</si>
  <si>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</si>
  <si>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</si>
  <si>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</si>
  <si>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</si>
  <si>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</si>
  <si>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</si>
  <si>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</si>
  <si>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</si>
  <si>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</si>
  <si>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</si>
  <si>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</si>
  <si>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</si>
  <si>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</si>
  <si>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</si>
  <si>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</si>
  <si>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</si>
  <si>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</si>
  <si>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</si>
  <si>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</si>
  <si>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</si>
  <si>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</si>
  <si>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</si>
  <si>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</si>
  <si>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</si>
  <si>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</si>
  <si>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</si>
  <si>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</si>
  <si>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</si>
  <si>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</si>
  <si>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</si>
  <si>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</si>
  <si>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</si>
  <si>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</si>
  <si>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</si>
  <si>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</si>
  <si>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</si>
  <si>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</si>
  <si>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</si>
  <si>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</si>
  <si>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</si>
  <si>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</si>
  <si>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</si>
  <si>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</si>
  <si>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</si>
  <si>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</si>
  <si>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</si>
  <si>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</si>
  <si>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</si>
  <si>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</si>
  <si>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</si>
  <si>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</si>
  <si>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</si>
  <si>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</si>
  <si>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</si>
  <si>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</si>
  <si>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</si>
  <si>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</si>
  <si>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</si>
  <si>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</si>
  <si>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</si>
  <si>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</si>
  <si>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</si>
  <si>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</si>
  <si>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</si>
  <si>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</si>
  <si>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</si>
  <si>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</si>
  <si>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</si>
  <si>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</si>
  <si>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</si>
  <si>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</si>
  <si>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</si>
  <si>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</si>
  <si>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</si>
  <si>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</si>
  <si>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</si>
  <si>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</si>
  <si>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</si>
  <si>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</si>
  <si>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</si>
  <si>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</si>
  <si>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</si>
  <si>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</si>
  <si>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</si>
  <si>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</si>
  <si>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</si>
  <si>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</si>
  <si>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</si>
  <si>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</si>
  <si>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</si>
  <si>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</si>
  <si>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</si>
  <si>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</si>
  <si>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</si>
  <si>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</si>
  <si>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</si>
  <si>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</si>
  <si>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</si>
  <si>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</si>
  <si>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</si>
  <si>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</si>
  <si>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</si>
  <si>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</si>
  <si>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</si>
  <si>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</si>
  <si>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</si>
  <si>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</si>
  <si>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</si>
  <si>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</si>
  <si>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</si>
  <si>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</si>
  <si>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</si>
  <si>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</si>
  <si>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</si>
  <si>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</si>
  <si>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</si>
  <si>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</si>
  <si>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</si>
  <si>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</si>
  <si>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</si>
  <si>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</si>
  <si>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</si>
  <si>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</si>
  <si>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</si>
  <si>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</si>
  <si>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</si>
  <si>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</si>
  <si>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</si>
  <si>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</si>
  <si>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</si>
  <si>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</si>
  <si>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</si>
  <si>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</si>
  <si>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</si>
  <si>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</si>
  <si>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</si>
  <si>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</si>
  <si>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</si>
  <si>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</si>
  <si>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</si>
  <si>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</si>
  <si>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</si>
  <si>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</si>
  <si>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</si>
  <si>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</si>
  <si>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</si>
  <si>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</si>
  <si>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</si>
  <si>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</si>
  <si>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</si>
  <si>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</si>
  <si>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</si>
  <si>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</si>
  <si>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</si>
  <si>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</si>
  <si>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</si>
  <si>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</si>
  <si>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</si>
  <si>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</si>
  <si>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</si>
  <si>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</si>
  <si>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</si>
  <si>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</si>
  <si>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</si>
  <si>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</si>
  <si>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</si>
  <si>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</si>
  <si>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</si>
  <si>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</si>
  <si>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</si>
  <si>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</si>
  <si>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</si>
  <si>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</si>
  <si>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</si>
  <si>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</si>
  <si>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</si>
  <si>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</si>
  <si>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</si>
  <si>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</si>
  <si>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</si>
  <si>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</si>
  <si>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</si>
  <si>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</si>
  <si>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</si>
  <si>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</si>
  <si>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</si>
  <si>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</si>
  <si>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</si>
  <si>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</si>
  <si>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</si>
  <si>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</si>
  <si>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</si>
  <si>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</si>
  <si>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</si>
  <si>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</si>
  <si>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</si>
  <si>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</si>
  <si>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</si>
  <si>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</si>
  <si>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</si>
  <si>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</si>
  <si>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</si>
  <si>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</si>
  <si>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</si>
  <si>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</si>
  <si>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</si>
  <si>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</si>
  <si>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</si>
  <si>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</si>
  <si>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</si>
  <si>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</si>
  <si>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</si>
  <si>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</si>
  <si>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</si>
  <si>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</si>
  <si>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</si>
  <si>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</si>
  <si>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</si>
  <si>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</si>
  <si>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</si>
  <si>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</si>
  <si>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</si>
  <si>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</si>
  <si>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</si>
  <si>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</si>
  <si>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</si>
  <si>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</si>
  <si>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</si>
  <si>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</si>
  <si>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</si>
  <si>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</si>
  <si>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</si>
  <si>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</si>
  <si>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</si>
  <si>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</si>
  <si>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</si>
  <si>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</si>
  <si>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</si>
  <si>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</si>
  <si>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</si>
  <si>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</si>
  <si>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</si>
  <si>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</si>
  <si>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</si>
  <si>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</si>
  <si>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</si>
  <si>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</si>
  <si>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</si>
  <si>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</si>
  <si>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</si>
  <si>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</si>
  <si>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</si>
  <si>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</si>
  <si>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</si>
  <si>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</si>
  <si>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</si>
  <si>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</si>
  <si>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</si>
  <si>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</si>
  <si>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</si>
  <si>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</si>
  <si>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</si>
  <si>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</si>
  <si>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</si>
  <si>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</si>
  <si>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</si>
  <si>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</si>
  <si>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</si>
  <si>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</si>
  <si>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</si>
  <si>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</si>
  <si>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</si>
  <si>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</si>
  <si>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</si>
  <si>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</si>
  <si>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</si>
  <si>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</si>
  <si>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</si>
  <si>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</si>
  <si>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</si>
  <si>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</si>
  <si>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</si>
  <si>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</si>
  <si>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</si>
  <si>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</si>
  <si>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</si>
  <si>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</si>
  <si>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</si>
  <si>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</si>
  <si>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</si>
  <si>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</si>
  <si>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</si>
  <si>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</si>
  <si>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</si>
  <si>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</si>
  <si>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</si>
  <si>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</si>
  <si>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</si>
  <si>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</si>
  <si>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</si>
  <si>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</si>
  <si>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</si>
  <si>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</si>
  <si>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</si>
  <si>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</si>
  <si>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</si>
  <si>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</si>
  <si>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</si>
  <si>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</si>
  <si>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</si>
  <si>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</si>
  <si>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</si>
  <si>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</si>
  <si>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</si>
  <si>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</si>
  <si>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</si>
  <si>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</si>
  <si>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</si>
  <si>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</si>
  <si>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</si>
  <si>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</si>
  <si>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</si>
  <si>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</si>
  <si>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</si>
  <si>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</si>
  <si>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</si>
  <si>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</si>
  <si>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</si>
  <si>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</si>
  <si>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</si>
  <si>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</si>
  <si>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</si>
  <si>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</si>
  <si>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</si>
  <si>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</si>
  <si>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</si>
  <si>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</si>
  <si>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</si>
  <si>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</si>
  <si>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</si>
  <si>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</si>
  <si>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</si>
  <si>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</si>
  <si>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</si>
  <si>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</si>
  <si>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</si>
  <si>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</si>
  <si>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</si>
  <si>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</si>
  <si>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</si>
  <si>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</si>
  <si>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</si>
  <si>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</si>
  <si>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</si>
  <si>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</si>
  <si>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</si>
  <si>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</si>
  <si>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</si>
  <si>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</si>
  <si>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</si>
  <si>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</si>
  <si>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</si>
  <si>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</si>
  <si>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</si>
  <si>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</si>
  <si>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</si>
  <si>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</si>
  <si>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</si>
  <si>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</si>
  <si>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</si>
  <si>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</si>
  <si>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</si>
  <si>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</si>
  <si>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</si>
  <si>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</si>
  <si>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</si>
  <si>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</si>
  <si>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</si>
  <si>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</si>
  <si>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</si>
  <si>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</si>
  <si>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</si>
  <si>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</si>
  <si>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</si>
  <si>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</si>
  <si>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</si>
  <si>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</si>
  <si>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</si>
  <si>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</si>
  <si>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</si>
  <si>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</si>
  <si>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</si>
  <si>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</si>
  <si>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</si>
  <si>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</si>
  <si>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</si>
  <si>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</si>
  <si>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</si>
  <si>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</si>
  <si>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</si>
  <si>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</si>
  <si>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</si>
  <si>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</si>
  <si>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</si>
  <si>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</si>
  <si>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</si>
  <si>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</si>
  <si>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</si>
  <si>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</si>
  <si>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</si>
  <si>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</si>
  <si>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</si>
  <si>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</si>
  <si>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</si>
  <si>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</si>
  <si>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</si>
  <si>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</si>
  <si>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</si>
  <si>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</si>
  <si>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</si>
  <si>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</si>
  <si>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</si>
  <si>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</si>
  <si>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</si>
  <si>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</si>
  <si>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</si>
  <si>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</si>
  <si>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</si>
  <si>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</si>
  <si>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</si>
  <si>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</si>
  <si>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</si>
  <si>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</si>
  <si>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</si>
  <si>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</si>
  <si>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</si>
  <si>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</si>
  <si>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</si>
  <si>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</si>
  <si>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</si>
  <si>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</si>
  <si>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</si>
  <si>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</si>
  <si>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</si>
  <si>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</si>
  <si>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</si>
  <si>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</si>
  <si>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</si>
  <si>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</si>
  <si>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</si>
  <si>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</si>
  <si>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</si>
  <si>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</si>
  <si>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</si>
  <si>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</si>
  <si>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</si>
  <si>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</si>
  <si>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</si>
  <si>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</si>
  <si>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</si>
  <si>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</si>
  <si>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</si>
  <si>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</si>
  <si>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</si>
  <si>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</si>
  <si>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</si>
  <si>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</si>
  <si>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</si>
  <si>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</si>
  <si>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</si>
  <si>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</si>
  <si>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</si>
  <si>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</si>
  <si>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</si>
  <si>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</si>
  <si>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</si>
  <si>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</si>
  <si>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</si>
  <si>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</si>
  <si>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</si>
  <si>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</si>
  <si>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</si>
  <si>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</si>
  <si>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</si>
  <si>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</si>
  <si>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</si>
  <si>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</si>
  <si>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</si>
  <si>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</si>
  <si>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</si>
  <si>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</si>
  <si>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</si>
  <si>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</si>
  <si>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</si>
  <si>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</si>
  <si>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</si>
  <si>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</si>
  <si>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</si>
  <si>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</si>
  <si>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</si>
  <si>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</si>
  <si>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</si>
  <si>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</si>
  <si>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</si>
  <si>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</si>
  <si>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</si>
  <si>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</si>
  <si>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</si>
  <si>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</si>
  <si>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</si>
  <si>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</si>
  <si>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</si>
  <si>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</si>
  <si>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</si>
  <si>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</si>
  <si>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</si>
  <si>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</si>
  <si>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</si>
  <si>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</si>
  <si>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</si>
  <si>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</si>
  <si>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</si>
  <si>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</si>
  <si>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</si>
  <si>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</si>
  <si>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</si>
  <si>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</si>
  <si>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</si>
  <si>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</si>
  <si>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</si>
  <si>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</si>
  <si>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</si>
  <si>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</si>
  <si>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</si>
  <si>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</si>
  <si>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</si>
  <si>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</si>
  <si>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</si>
  <si>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</si>
  <si>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</si>
  <si>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</si>
  <si>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</si>
  <si>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</si>
  <si>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</si>
  <si>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</si>
  <si>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</si>
  <si>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</si>
  <si>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</si>
  <si>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</si>
  <si>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</si>
  <si>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</si>
  <si>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</si>
  <si>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</si>
  <si>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</si>
  <si>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</si>
  <si>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</si>
  <si>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</si>
  <si>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</si>
  <si>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</si>
  <si>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</si>
  <si>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</si>
  <si>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</si>
  <si>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</si>
  <si>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</si>
  <si>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</si>
  <si>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</si>
  <si>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</si>
  <si>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</si>
  <si>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</si>
  <si>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</si>
  <si>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</si>
  <si>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</si>
  <si>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</si>
  <si>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</si>
  <si>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</si>
  <si>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</si>
  <si>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</si>
  <si>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</si>
  <si>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</si>
  <si>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</si>
  <si>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</si>
  <si>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</si>
  <si>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</si>
  <si>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</si>
  <si>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</si>
  <si>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</si>
  <si>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</si>
  <si>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</si>
  <si>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</si>
  <si>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</si>
  <si>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</si>
  <si>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</si>
  <si>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</si>
  <si>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</si>
  <si>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</si>
  <si>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</si>
  <si>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</si>
  <si>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</si>
  <si>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</si>
  <si>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</si>
  <si>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</si>
  <si>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</si>
  <si>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</si>
  <si>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</si>
  <si>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</si>
  <si>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</si>
  <si>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</si>
  <si>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</si>
  <si>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</si>
  <si>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</si>
  <si>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</si>
  <si>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</si>
  <si>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</si>
  <si>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</si>
  <si>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</si>
  <si>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</si>
  <si>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</si>
  <si>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</si>
  <si>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</si>
  <si>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</si>
  <si>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</si>
  <si>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</si>
  <si>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</si>
  <si>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</si>
  <si>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</si>
  <si>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</si>
  <si>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</si>
  <si>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</si>
  <si>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</si>
  <si>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</si>
  <si>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</si>
  <si>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</si>
  <si>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</si>
  <si>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</si>
  <si>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</si>
  <si>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</si>
  <si>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</si>
  <si>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</si>
  <si>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</si>
  <si>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</si>
  <si>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</si>
  <si>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</si>
  <si>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</si>
  <si>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</si>
  <si>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</si>
  <si>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</si>
  <si>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</si>
  <si>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</si>
  <si>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</si>
  <si>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</si>
  <si>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</si>
  <si>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</si>
  <si>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</si>
  <si>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</si>
  <si>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</si>
  <si>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</si>
  <si>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</si>
  <si>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</si>
  <si>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</si>
  <si>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</si>
  <si>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</si>
  <si>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</si>
  <si>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</si>
  <si>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</si>
  <si>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</si>
  <si>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</si>
  <si>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</si>
  <si>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</si>
  <si>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</si>
  <si>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</si>
  <si>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</si>
  <si>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</si>
  <si>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</si>
  <si>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</si>
  <si>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</si>
  <si>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</si>
  <si>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</si>
  <si>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</si>
  <si>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</si>
  <si>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</si>
  <si>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</si>
  <si>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</si>
  <si>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</si>
  <si>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</si>
  <si>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</si>
  <si>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</si>
  <si>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</si>
  <si>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</si>
  <si>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</si>
  <si>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</si>
  <si>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</si>
  <si>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</si>
  <si>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</si>
  <si>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</si>
  <si>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</si>
  <si>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</si>
  <si>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</si>
  <si>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</si>
  <si>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</si>
  <si>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</si>
  <si>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</si>
  <si>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</si>
  <si>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</si>
  <si>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</si>
  <si>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</si>
  <si>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</si>
  <si>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</si>
  <si>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</si>
  <si>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</si>
  <si>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</si>
  <si>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</si>
  <si>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</si>
  <si>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</si>
  <si>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</si>
  <si>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</si>
  <si>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</si>
  <si>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</si>
  <si>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</si>
  <si>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</si>
  <si>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</si>
  <si>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</si>
  <si>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</si>
  <si>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</si>
  <si>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</si>
  <si>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</si>
  <si>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</si>
  <si>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</si>
  <si>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</si>
  <si>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</si>
  <si>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</si>
  <si>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</si>
  <si>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</si>
  <si>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</si>
  <si>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</si>
  <si>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</si>
  <si>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</si>
  <si>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</si>
  <si>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</si>
  <si>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</si>
  <si>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</si>
  <si>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</si>
  <si>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</si>
  <si>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</si>
  <si>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</si>
  <si>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</si>
  <si>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</si>
  <si>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</si>
  <si>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</si>
  <si>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</si>
  <si>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</si>
  <si>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</si>
  <si>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</si>
  <si>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</si>
  <si>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</si>
  <si>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</si>
  <si>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</si>
  <si>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</si>
  <si>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</si>
  <si>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</si>
  <si>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</si>
  <si>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</si>
  <si>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</si>
  <si>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</si>
  <si>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</si>
  <si>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</si>
  <si>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</si>
  <si>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</si>
  <si>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</si>
  <si>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</si>
  <si>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</si>
  <si>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</si>
  <si>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</si>
  <si>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</si>
  <si>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</si>
  <si>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</si>
  <si>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</si>
  <si>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</si>
  <si>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</si>
  <si>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</si>
  <si>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</si>
  <si>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</si>
  <si>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</si>
  <si>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</si>
  <si>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</si>
  <si>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</si>
  <si>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</si>
  <si>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</si>
  <si>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</si>
  <si>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</si>
  <si>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</si>
  <si>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</si>
  <si>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</si>
  <si>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</si>
  <si>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</si>
  <si>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</si>
  <si>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</si>
  <si>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</si>
  <si>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</si>
  <si>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</si>
  <si>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</si>
  <si>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</si>
  <si>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</si>
  <si>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</si>
  <si>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</si>
  <si>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</si>
  <si>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</si>
  <si>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</si>
  <si>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</si>
  <si>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</si>
  <si>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</si>
  <si>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</si>
  <si>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</si>
  <si>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</si>
  <si>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</si>
  <si>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</si>
  <si>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</si>
  <si>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</si>
  <si>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</si>
  <si>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</si>
  <si>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</si>
  <si>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</si>
  <si>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</si>
  <si>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</si>
  <si>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</si>
  <si>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</si>
  <si>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</si>
  <si>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</si>
  <si>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</si>
  <si>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</si>
  <si>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</si>
  <si>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</si>
  <si>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</si>
  <si>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</si>
  <si>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</si>
  <si>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</si>
  <si>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</si>
  <si>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</si>
  <si>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</si>
  <si>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</si>
  <si>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</si>
  <si>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</si>
  <si>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</si>
  <si>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</si>
  <si>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</si>
  <si>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</si>
  <si>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</si>
  <si>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</si>
  <si>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</si>
  <si>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</si>
  <si>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</si>
  <si>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</si>
  <si>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</si>
  <si>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</si>
  <si>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</si>
  <si>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</si>
  <si>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</si>
  <si>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</si>
  <si>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</si>
  <si>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</si>
  <si>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</si>
  <si>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</si>
  <si>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</si>
  <si>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</si>
  <si>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</si>
  <si>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</si>
  <si>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</si>
  <si>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</si>
  <si>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</si>
  <si>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</si>
  <si>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</si>
  <si>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</si>
  <si>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</si>
  <si>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</si>
  <si>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</si>
  <si>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</si>
  <si>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</si>
  <si>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</si>
  <si>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</si>
  <si>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</si>
  <si>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</si>
  <si>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</si>
  <si>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</si>
  <si>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</si>
  <si>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</si>
  <si>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</si>
  <si>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</si>
  <si>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</si>
  <si>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</si>
  <si>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</si>
  <si>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</si>
  <si>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</si>
  <si>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</si>
  <si>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</si>
  <si>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</si>
  <si>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</si>
  <si>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</si>
  <si>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</si>
  <si>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</si>
  <si>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</si>
  <si>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</si>
  <si>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</si>
  <si>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</si>
  <si>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</si>
  <si>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</si>
  <si>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</si>
  <si>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</si>
  <si>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</si>
  <si>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</si>
  <si>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</si>
  <si>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</si>
  <si>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</si>
  <si>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</si>
  <si>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</si>
  <si>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</si>
  <si>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</si>
  <si>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</si>
  <si>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</si>
  <si>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</si>
  <si>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</si>
  <si>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</si>
  <si>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</si>
  <si>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</si>
  <si>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</si>
  <si>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</si>
  <si>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</si>
  <si>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</si>
  <si>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</si>
  <si>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</si>
  <si>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</si>
  <si>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</si>
  <si>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</si>
  <si>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</si>
  <si>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</si>
  <si>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</si>
  <si>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</si>
  <si>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</si>
  <si>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</si>
  <si>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</si>
  <si>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</si>
  <si>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</si>
  <si>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</si>
  <si>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</si>
  <si>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</si>
  <si>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</si>
  <si>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</si>
  <si>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</si>
  <si>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</si>
  <si>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</si>
  <si>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</si>
  <si>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</si>
  <si>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</si>
  <si>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</si>
  <si>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</si>
  <si>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</si>
  <si>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</si>
  <si>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</si>
  <si>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</si>
  <si>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</si>
  <si>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</si>
  <si>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</si>
  <si>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</si>
  <si>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</si>
  <si>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</si>
  <si>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</si>
  <si>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</si>
  <si>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</si>
  <si>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</si>
  <si>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</si>
  <si>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</si>
  <si>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</si>
  <si>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</si>
  <si>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</si>
  <si>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</si>
  <si>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</si>
  <si>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</si>
  <si>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</si>
  <si>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</si>
  <si>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</si>
  <si>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</si>
  <si>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</si>
  <si>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</si>
  <si>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</si>
  <si>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</si>
  <si>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</si>
  <si>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</si>
  <si>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</si>
  <si>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</si>
  <si>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</si>
  <si>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</si>
  <si>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</si>
  <si>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</si>
  <si>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</si>
  <si>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</si>
  <si>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</si>
  <si>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</si>
  <si>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</si>
  <si>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</si>
  <si>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</si>
  <si>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</si>
  <si>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</si>
  <si>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</si>
  <si>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</si>
  <si>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</si>
  <si>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</si>
  <si>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</si>
  <si>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</si>
  <si>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</si>
  <si>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</si>
  <si>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</si>
  <si>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</si>
  <si>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</si>
  <si>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</si>
  <si>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</si>
  <si>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</si>
  <si>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</si>
  <si>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</si>
  <si>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</si>
  <si>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</si>
  <si>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</si>
  <si>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</si>
  <si>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</si>
  <si>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</si>
  <si>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</si>
  <si>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</si>
  <si>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</si>
  <si>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</si>
  <si>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</si>
  <si>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</si>
  <si>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</si>
  <si>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</si>
  <si>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</si>
  <si>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</si>
  <si>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</si>
  <si>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</si>
  <si>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</si>
  <si>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</si>
  <si>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</si>
  <si>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</si>
  <si>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</si>
  <si>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</si>
  <si>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</si>
  <si>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</si>
  <si>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</si>
  <si>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</si>
  <si>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</si>
  <si>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</si>
  <si>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</si>
  <si>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</si>
  <si>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</si>
  <si>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</si>
  <si>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</si>
  <si>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</si>
  <si>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</si>
  <si>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</si>
  <si>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</si>
  <si>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</si>
  <si>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</si>
  <si>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</si>
  <si>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</si>
  <si>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</si>
  <si>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</si>
  <si>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</si>
  <si>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</si>
  <si>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</si>
  <si>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</si>
  <si>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</si>
  <si>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</si>
  <si>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</si>
  <si>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</si>
  <si>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</si>
  <si>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</si>
  <si>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</si>
  <si>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</si>
  <si>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</si>
  <si>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</si>
  <si>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</si>
  <si>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</si>
  <si>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</si>
  <si>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</si>
  <si>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</si>
  <si>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</si>
  <si>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</si>
  <si>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</si>
  <si>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</si>
  <si>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</si>
  <si>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</si>
  <si>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</si>
  <si>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</si>
  <si>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</si>
  <si>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</si>
  <si>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</si>
  <si>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</si>
  <si>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</si>
  <si>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</si>
  <si>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</si>
  <si>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</si>
  <si>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</si>
  <si>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</si>
  <si>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</si>
  <si>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</si>
  <si>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</si>
  <si>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</si>
  <si>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</si>
  <si>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</si>
  <si>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</si>
  <si>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</si>
  <si>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</si>
  <si>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</si>
  <si>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</si>
  <si>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</si>
  <si>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</si>
  <si>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</si>
  <si>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</si>
  <si>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</si>
  <si>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</si>
  <si>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</si>
  <si>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</si>
  <si>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</si>
  <si>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</si>
  <si>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</si>
  <si>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</si>
  <si>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</si>
  <si>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</si>
  <si>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</si>
  <si>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</si>
  <si>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</si>
  <si>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</si>
  <si>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</si>
  <si>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</si>
  <si>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</si>
  <si>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</si>
  <si>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</si>
  <si>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</si>
  <si>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</si>
  <si>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</si>
  <si>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</si>
  <si>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</si>
  <si>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</si>
  <si>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</si>
  <si>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</si>
  <si>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</si>
  <si>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</si>
  <si>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</si>
  <si>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</si>
  <si>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</si>
  <si>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</si>
  <si>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</si>
  <si>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</si>
  <si>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</si>
  <si>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</si>
  <si>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</si>
  <si>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</si>
  <si>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</si>
  <si>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</si>
  <si>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</si>
  <si>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</si>
  <si>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</si>
  <si>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</si>
  <si>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</si>
  <si>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</si>
  <si>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</si>
  <si>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</si>
  <si>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</si>
  <si>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</si>
  <si>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</si>
  <si>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</si>
  <si>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</si>
  <si>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</si>
  <si>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</si>
  <si>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</si>
  <si>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</si>
  <si>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</si>
  <si>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</si>
  <si>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</si>
  <si>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</si>
  <si>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</si>
  <si>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</si>
  <si>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</si>
  <si>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</si>
  <si>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</si>
  <si>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</si>
  <si>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</si>
  <si>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</si>
  <si>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</si>
  <si>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</si>
  <si>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</si>
  <si>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</si>
  <si>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</si>
  <si>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</si>
  <si>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</si>
  <si>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</si>
  <si>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</si>
  <si>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</si>
  <si>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</si>
  <si>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</si>
  <si>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</si>
  <si>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</si>
  <si>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</si>
  <si>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</si>
  <si>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</si>
  <si>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</si>
  <si>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</si>
  <si>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</si>
  <si>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</si>
  <si>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</si>
  <si>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</si>
  <si>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</si>
  <si>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</si>
  <si>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</si>
  <si>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</si>
  <si>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</si>
  <si>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</si>
  <si>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</si>
  <si>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</si>
  <si>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</si>
  <si>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</si>
  <si>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</si>
  <si>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</si>
  <si>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</si>
  <si>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</si>
  <si>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</si>
  <si>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</si>
  <si>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</si>
  <si>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</si>
  <si>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</si>
  <si>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</si>
  <si>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</si>
  <si>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</si>
  <si>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</si>
  <si>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</si>
  <si>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</si>
  <si>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</si>
  <si>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</si>
  <si>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</si>
  <si>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</si>
  <si>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</si>
  <si>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</si>
  <si>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</si>
  <si>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</si>
  <si>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</si>
  <si>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</si>
  <si>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</si>
  <si>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</si>
  <si>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</si>
  <si>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</si>
  <si>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</si>
  <si>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</si>
  <si>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</si>
  <si>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</si>
  <si>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</si>
  <si>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</si>
  <si>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</si>
  <si>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</si>
  <si>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</si>
  <si>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</si>
  <si>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</si>
  <si>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</si>
  <si>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</si>
  <si>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</si>
  <si>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</si>
  <si>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</si>
  <si>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</si>
  <si>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</si>
  <si>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</si>
  <si>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</si>
  <si>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</si>
  <si>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</si>
  <si>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</si>
  <si>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</si>
  <si>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</si>
  <si>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</si>
  <si>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</si>
  <si>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</si>
  <si>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</si>
  <si>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</si>
  <si>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</si>
  <si>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</si>
  <si>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</si>
  <si>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</si>
  <si>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</si>
  <si>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</si>
  <si>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</si>
  <si>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</si>
  <si>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</si>
  <si>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</si>
  <si>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</si>
  <si>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</si>
  <si>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</si>
  <si>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</si>
  <si>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</si>
  <si>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</si>
  <si>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</si>
  <si>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</si>
  <si>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</si>
  <si>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</si>
  <si>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</si>
  <si>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</si>
  <si>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</si>
  <si>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</si>
  <si>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</si>
  <si>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</si>
  <si>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</si>
  <si>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</si>
  <si>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</si>
  <si>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</si>
  <si>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</si>
  <si>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</si>
  <si>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</si>
  <si>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</si>
  <si>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</si>
  <si>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</si>
  <si>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</si>
  <si>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</si>
  <si>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</si>
  <si>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</si>
  <si>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</si>
  <si>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</si>
  <si>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</si>
  <si>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</si>
  <si>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</si>
  <si>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</si>
  <si>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</si>
  <si>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</si>
  <si>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</si>
  <si>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</si>
  <si>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</si>
  <si>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</si>
  <si>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</si>
  <si>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</si>
  <si>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</si>
  <si>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</si>
  <si>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</si>
  <si>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</si>
  <si>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</si>
  <si>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</si>
  <si>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</si>
  <si>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</si>
  <si>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</si>
  <si>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</si>
  <si>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</si>
  <si>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</si>
  <si>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</si>
  <si>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</si>
  <si>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</si>
  <si>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</si>
  <si>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</si>
  <si>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</si>
  <si>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</si>
  <si>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</si>
  <si>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</si>
  <si>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</si>
  <si>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</si>
  <si>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</si>
  <si>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</si>
  <si>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</si>
  <si>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</si>
  <si>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</si>
  <si>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</si>
  <si>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</si>
  <si>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</si>
  <si>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</si>
  <si>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</si>
  <si>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</si>
  <si>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</si>
  <si>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</si>
  <si>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</si>
  <si>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</si>
  <si>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</si>
  <si>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</si>
  <si>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</si>
  <si>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</si>
  <si>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</si>
  <si>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</si>
  <si>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</si>
  <si>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</si>
  <si>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</si>
  <si>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</si>
  <si>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</si>
  <si>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</si>
  <si>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</si>
  <si>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</si>
  <si>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</si>
  <si>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</si>
  <si>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</si>
  <si>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</si>
  <si>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</si>
  <si>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</si>
  <si>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</si>
  <si>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</si>
  <si>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</si>
  <si>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</si>
  <si>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</si>
  <si>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</si>
  <si>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</si>
  <si>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</si>
  <si>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</si>
  <si>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</si>
  <si>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</si>
  <si>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</si>
  <si>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</si>
  <si>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</si>
  <si>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</si>
  <si>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</si>
  <si>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</si>
  <si>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</si>
  <si>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</si>
  <si>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</si>
  <si>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</si>
  <si>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</si>
  <si>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</si>
  <si>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</si>
  <si>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</si>
  <si>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</si>
  <si>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</si>
  <si>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</si>
  <si>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</si>
  <si>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</si>
  <si>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</si>
  <si>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</si>
  <si>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</si>
  <si>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</si>
  <si>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</si>
  <si>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</si>
  <si>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</si>
  <si>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</si>
  <si>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</si>
  <si>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</si>
  <si>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</si>
  <si>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</si>
  <si>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</si>
  <si>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</si>
  <si>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</si>
  <si>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</si>
  <si>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</si>
  <si>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</si>
  <si>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</si>
  <si>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</si>
  <si>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</si>
  <si>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</si>
  <si>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</si>
  <si>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</si>
  <si>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</si>
  <si>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</si>
  <si>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</si>
  <si>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</si>
  <si>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</si>
  <si>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</si>
  <si>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</si>
  <si>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</si>
  <si>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</si>
  <si>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</si>
  <si>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</si>
  <si>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</si>
  <si>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</si>
  <si>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</si>
  <si>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</si>
  <si>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</si>
  <si>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</si>
  <si>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</si>
  <si>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</si>
  <si>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</si>
  <si>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</si>
  <si>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</si>
  <si>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</si>
  <si>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</si>
  <si>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</si>
  <si>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</si>
  <si>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</si>
  <si>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</si>
  <si>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</si>
  <si>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</si>
  <si>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</si>
  <si>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</si>
  <si>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</si>
  <si>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</si>
  <si>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</si>
  <si>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</si>
  <si>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</si>
  <si>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</si>
  <si>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</si>
  <si>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</si>
  <si>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</si>
  <si>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</si>
  <si>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</si>
  <si>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</si>
  <si>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</si>
  <si>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</si>
  <si>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</si>
  <si>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</si>
  <si>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</si>
  <si>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</si>
  <si>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</si>
  <si>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</si>
  <si>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</si>
  <si>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</si>
  <si>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</si>
  <si>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</si>
  <si>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</si>
  <si>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</si>
  <si>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</si>
  <si>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</si>
  <si>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</si>
  <si>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</si>
  <si>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</si>
  <si>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</si>
  <si>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</si>
  <si>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</si>
  <si>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</si>
  <si>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</si>
  <si>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</si>
  <si>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</si>
  <si>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</si>
  <si>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</si>
  <si>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</si>
  <si>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</si>
  <si>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</si>
  <si>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</si>
  <si>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</si>
  <si>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</si>
  <si>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</si>
  <si>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</si>
  <si>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</si>
  <si>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</si>
  <si>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</si>
  <si>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</si>
  <si>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</si>
  <si>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</si>
  <si>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</si>
  <si>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</si>
  <si>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</si>
  <si>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</si>
  <si>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</si>
  <si>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</si>
  <si>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</si>
  <si>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</si>
  <si>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</si>
  <si>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</si>
  <si>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</si>
  <si>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</si>
  <si>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</si>
  <si>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</si>
  <si>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</si>
  <si>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</si>
  <si>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</si>
  <si>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</si>
  <si>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</si>
  <si>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</si>
  <si>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</si>
  <si>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</si>
  <si>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</si>
  <si>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</si>
  <si>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</si>
  <si>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</si>
  <si>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</si>
  <si>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</si>
  <si>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</si>
  <si>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</si>
  <si>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</si>
  <si>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</si>
  <si>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</si>
  <si>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</si>
  <si>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</si>
  <si>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</si>
  <si>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</si>
  <si>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</si>
  <si>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</si>
  <si>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</si>
  <si>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</si>
  <si>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</si>
  <si>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</si>
  <si>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</si>
  <si>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</si>
  <si>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</si>
  <si>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</si>
  <si>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</si>
  <si>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</si>
  <si>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</si>
  <si>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</si>
  <si>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</si>
  <si>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</si>
  <si>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</si>
  <si>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</si>
  <si>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</si>
  <si>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</si>
  <si>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</si>
  <si>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</si>
  <si>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</si>
  <si>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</si>
  <si>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</si>
  <si>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</si>
  <si>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</si>
  <si>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</si>
  <si>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</si>
  <si>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</si>
  <si>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</si>
  <si>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</si>
  <si>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</si>
  <si>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</si>
  <si>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</si>
  <si>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</si>
  <si>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</si>
  <si>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</si>
  <si>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</si>
  <si>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</si>
  <si>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</si>
  <si>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</si>
  <si>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</si>
  <si>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</si>
  <si>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</si>
  <si>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</si>
  <si>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</si>
  <si>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</si>
  <si>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</si>
  <si>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</si>
  <si>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</si>
  <si>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</si>
  <si>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</si>
  <si>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</si>
  <si>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</si>
  <si>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</si>
  <si>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</si>
  <si>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</si>
  <si>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</si>
  <si>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</si>
  <si>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</si>
  <si>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</si>
  <si>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</si>
  <si>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</si>
  <si>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</si>
  <si>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</si>
  <si>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</si>
  <si>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</si>
  <si>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</si>
  <si>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</si>
  <si>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</si>
  <si>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</si>
  <si>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</si>
  <si>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</si>
  <si>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</si>
  <si>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</si>
  <si>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</si>
  <si>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</si>
  <si>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</si>
  <si>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</si>
  <si>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</si>
  <si>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</si>
  <si>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</si>
  <si>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</si>
  <si>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</si>
  <si>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</si>
  <si>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</si>
  <si>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</si>
  <si>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</si>
  <si>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</si>
  <si>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</si>
  <si>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</si>
  <si>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</si>
  <si>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</si>
  <si>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</si>
  <si>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</si>
  <si>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</si>
  <si>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</si>
  <si>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</si>
  <si>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</si>
  <si>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</si>
  <si>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</si>
  <si>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</si>
  <si>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</si>
  <si>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</si>
  <si>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</si>
  <si>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</si>
  <si>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</si>
  <si>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</si>
  <si>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</si>
  <si>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</si>
  <si>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</si>
  <si>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</si>
  <si>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</si>
  <si>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</si>
  <si>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</si>
  <si>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</si>
  <si>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</si>
  <si>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</si>
  <si>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</si>
  <si>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</si>
  <si>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</si>
  <si>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</si>
  <si>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</si>
  <si>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</si>
  <si>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</si>
  <si>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</si>
  <si>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</si>
  <si>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</si>
  <si>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</si>
  <si>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</si>
  <si>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</si>
  <si>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</si>
  <si>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</si>
  <si>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</si>
  <si>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</si>
  <si>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</si>
  <si>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</si>
  <si>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</si>
  <si>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</si>
  <si>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</si>
  <si>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</si>
  <si>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</si>
  <si>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</si>
  <si>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</si>
  <si>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</si>
  <si>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</si>
  <si>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</si>
  <si>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</si>
  <si>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</si>
  <si>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</si>
  <si>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</si>
  <si>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</si>
  <si>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</si>
  <si>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</si>
  <si>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</si>
  <si>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</si>
  <si>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</si>
  <si>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</si>
  <si>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</si>
  <si>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</si>
  <si>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</si>
  <si>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</si>
  <si>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</si>
  <si>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</si>
  <si>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</si>
  <si>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</si>
  <si>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</si>
  <si>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</si>
  <si>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</si>
  <si>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</si>
  <si>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</si>
  <si>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</si>
  <si>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</si>
  <si>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</si>
  <si>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</si>
  <si>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</si>
  <si>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</si>
  <si>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</si>
  <si>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</si>
  <si>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</si>
  <si>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</si>
  <si>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</si>
  <si>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</si>
  <si>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</si>
  <si>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</si>
  <si>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</si>
  <si>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</si>
  <si>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</si>
  <si>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</si>
  <si>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</si>
  <si>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</si>
  <si>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</si>
  <si>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</si>
  <si>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</si>
  <si>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</si>
  <si>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</si>
  <si>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</si>
  <si>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</si>
  <si>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</si>
  <si>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</si>
  <si>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</si>
  <si>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</si>
  <si>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</si>
  <si>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</si>
  <si>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</si>
  <si>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</si>
  <si>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</si>
  <si>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</si>
  <si>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</si>
  <si>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</si>
  <si>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</si>
  <si>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</si>
  <si>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</si>
  <si>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</si>
  <si>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</si>
  <si>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</si>
  <si>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</si>
  <si>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</si>
  <si>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</si>
  <si>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</si>
  <si>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</si>
  <si>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</si>
  <si>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</si>
  <si>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</si>
  <si>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</si>
  <si>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</si>
  <si>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</si>
  <si>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</si>
  <si>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</si>
  <si>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</si>
  <si>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</si>
  <si>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</si>
  <si>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</si>
  <si>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</si>
  <si>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</si>
  <si>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</si>
  <si>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</si>
  <si>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</si>
  <si>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</si>
  <si>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</si>
  <si>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</si>
  <si>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</si>
  <si>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</si>
  <si>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</si>
  <si>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</si>
  <si>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</si>
  <si>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</si>
  <si>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</si>
  <si>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</si>
  <si>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</si>
  <si>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</si>
  <si>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</si>
  <si>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</si>
  <si>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</si>
  <si>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</si>
  <si>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</si>
  <si>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</si>
  <si>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</si>
  <si>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</si>
  <si>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</si>
  <si>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</si>
  <si>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</si>
  <si>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</si>
  <si>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</si>
  <si>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</si>
  <si>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</si>
  <si>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</si>
  <si>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</si>
  <si>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</si>
  <si>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</si>
  <si>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</si>
  <si>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</si>
  <si>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</si>
  <si>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</si>
  <si>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</si>
  <si>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</si>
  <si>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</si>
  <si>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</si>
  <si>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</si>
  <si>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</si>
  <si>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</si>
  <si>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</si>
  <si>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</si>
  <si>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</si>
  <si>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</si>
  <si>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</si>
  <si>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</si>
  <si>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</si>
  <si>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</si>
  <si>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</si>
  <si>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</si>
  <si>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</si>
  <si>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</si>
  <si>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</si>
  <si>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</si>
  <si>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</si>
  <si>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</si>
  <si>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</si>
  <si>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</si>
  <si>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</si>
  <si>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</si>
  <si>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</si>
  <si>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</si>
  <si>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</si>
  <si>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</si>
  <si>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</si>
  <si>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</si>
  <si>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</si>
  <si>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</si>
  <si>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</si>
  <si>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</si>
  <si>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</si>
  <si>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</si>
  <si>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</si>
  <si>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</si>
  <si>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</si>
  <si>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</si>
  <si>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</si>
  <si>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</si>
  <si>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</si>
  <si>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</si>
  <si>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</si>
  <si>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</si>
  <si>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</si>
  <si>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</si>
  <si>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</si>
  <si>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</si>
  <si>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</si>
  <si>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</si>
  <si>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</si>
  <si>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</si>
  <si>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</si>
  <si>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</si>
  <si>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</si>
  <si>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</si>
  <si>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</si>
  <si>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</si>
  <si>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</si>
  <si>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</si>
  <si>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</si>
  <si>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</si>
  <si>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</si>
  <si>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</si>
  <si>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</si>
  <si>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</si>
  <si>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</si>
  <si>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</si>
  <si>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</si>
  <si>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</si>
  <si>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</si>
  <si>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</si>
  <si>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</si>
  <si>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</si>
  <si>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</si>
  <si>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</si>
  <si>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</si>
  <si>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</si>
  <si>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</si>
  <si>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</si>
  <si>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</si>
  <si>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</si>
  <si>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</si>
  <si>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</si>
  <si>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</si>
  <si>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</si>
  <si>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</si>
  <si>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</si>
  <si>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</si>
  <si>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</si>
  <si>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</si>
  <si>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</si>
  <si>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</si>
  <si>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</si>
  <si>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</si>
  <si>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</si>
  <si>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</si>
  <si>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</si>
  <si>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</si>
  <si>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</si>
  <si>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</si>
  <si>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</si>
  <si>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</si>
  <si>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</si>
  <si>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</si>
  <si>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</si>
  <si>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</si>
  <si>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</si>
  <si>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</si>
  <si>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</si>
  <si>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</si>
  <si>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</si>
  <si>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</si>
  <si>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</si>
  <si>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</si>
  <si>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</si>
  <si>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</si>
  <si>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</si>
  <si>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</si>
  <si>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</si>
  <si>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</si>
  <si>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</si>
  <si>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</si>
  <si>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</si>
  <si>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</si>
  <si>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</si>
  <si>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</si>
  <si>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</si>
  <si>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</si>
  <si>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</si>
  <si>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</si>
  <si>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</si>
  <si>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</si>
  <si>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</si>
  <si>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</si>
  <si>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</si>
  <si>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</si>
  <si>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</si>
  <si>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</si>
  <si>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</si>
  <si>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</si>
  <si>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</si>
  <si>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</si>
  <si>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</si>
  <si>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</si>
  <si>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</si>
  <si>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</si>
  <si>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</si>
  <si>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</si>
  <si>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</si>
  <si>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</si>
  <si>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</si>
  <si>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</si>
  <si>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</si>
  <si>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</si>
  <si>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</si>
  <si>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</si>
  <si>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</si>
  <si>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</si>
  <si>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</si>
  <si>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</si>
  <si>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</si>
  <si>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</si>
  <si>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</si>
  <si>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</si>
  <si>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</si>
  <si>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</si>
  <si>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</si>
  <si>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</si>
  <si>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</si>
  <si>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</si>
  <si>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</si>
  <si>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</si>
  <si>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</si>
  <si>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</si>
  <si>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</si>
  <si>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</si>
  <si>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</si>
  <si>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</si>
  <si>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</si>
  <si>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</si>
  <si>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</si>
  <si>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</si>
  <si>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</si>
  <si>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</si>
  <si>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</si>
  <si>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</si>
  <si>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</si>
  <si>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</si>
  <si>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</si>
  <si>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</si>
  <si>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</si>
  <si>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</si>
  <si>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</si>
  <si>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</si>
  <si>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</si>
  <si>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</si>
  <si>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</si>
  <si>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</si>
  <si>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</si>
  <si>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</si>
  <si>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</si>
  <si>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</si>
  <si>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</si>
  <si>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</si>
  <si>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</si>
  <si>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</si>
  <si>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</si>
  <si>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</si>
  <si>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</si>
  <si>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</si>
  <si>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</si>
  <si>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</si>
  <si>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</si>
  <si>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</si>
  <si>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</si>
  <si>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</si>
  <si>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</si>
  <si>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</si>
  <si>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</si>
  <si>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</si>
  <si>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</si>
  <si>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</si>
  <si>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</si>
  <si>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</si>
  <si>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</si>
  <si>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</si>
  <si>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</si>
  <si>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</si>
  <si>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</si>
  <si>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</si>
  <si>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</si>
  <si>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</si>
  <si>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</si>
  <si>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</si>
  <si>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</si>
  <si>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</si>
  <si>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</si>
  <si>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</si>
  <si>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</si>
  <si>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</si>
  <si>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</si>
  <si>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</si>
  <si>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</si>
  <si>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</si>
  <si>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</si>
  <si>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</si>
  <si>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</si>
  <si>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</si>
  <si>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</si>
  <si>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</si>
  <si>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</si>
  <si>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</si>
  <si>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</si>
  <si>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</si>
  <si>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</si>
  <si>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</si>
  <si>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</si>
  <si>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</si>
  <si>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</si>
  <si>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</si>
  <si>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</si>
  <si>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</si>
  <si>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</si>
  <si>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</si>
  <si>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</si>
  <si>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</si>
  <si>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</si>
  <si>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</si>
  <si>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</si>
  <si>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</si>
  <si>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</si>
  <si>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</si>
  <si>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</si>
  <si>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</si>
  <si>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</si>
  <si>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</si>
  <si>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</si>
  <si>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</si>
  <si>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</si>
  <si>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</si>
  <si>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</si>
  <si>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</si>
  <si>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</si>
  <si>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</si>
  <si>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</si>
  <si>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</si>
  <si>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</si>
  <si>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</si>
  <si>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</si>
  <si>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</si>
  <si>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</si>
  <si>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</si>
  <si>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</si>
  <si>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</si>
  <si>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</si>
  <si>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</si>
  <si>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</si>
  <si>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</si>
  <si>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</si>
  <si>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</si>
  <si>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</si>
  <si>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</si>
  <si>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</si>
  <si>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</si>
  <si>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</si>
  <si>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</si>
  <si>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</si>
  <si>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</si>
  <si>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</si>
  <si>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</si>
  <si>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</si>
  <si>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</si>
  <si>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</si>
  <si>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</si>
  <si>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</si>
  <si>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</si>
  <si>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</si>
  <si>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</si>
  <si>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</si>
  <si>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</si>
  <si>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</si>
  <si>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</si>
  <si>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</si>
  <si>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</si>
  <si>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</si>
  <si>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</si>
  <si>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</si>
  <si>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</si>
  <si>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</si>
  <si>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</si>
  <si>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</si>
  <si>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</si>
  <si>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</si>
  <si>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</si>
  <si>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</si>
  <si>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</si>
  <si>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</si>
  <si>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</si>
  <si>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</si>
  <si>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</si>
  <si>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</si>
  <si>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</si>
  <si>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</si>
  <si>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</si>
  <si>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</si>
  <si>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</si>
  <si>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</si>
  <si>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</si>
  <si>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</si>
  <si>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</si>
  <si>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</si>
  <si>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</si>
  <si>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</si>
  <si>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</si>
  <si>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</si>
  <si>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</si>
  <si>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</si>
  <si>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</si>
  <si>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</si>
  <si>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</si>
  <si>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</si>
  <si>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</si>
  <si>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</si>
  <si>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</si>
  <si>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</si>
  <si>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</si>
  <si>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</si>
  <si>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</si>
  <si>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</si>
  <si>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</si>
  <si>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</si>
  <si>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</si>
  <si>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</si>
  <si>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</si>
  <si>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</si>
  <si>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</si>
  <si>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</si>
  <si>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</si>
  <si>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</si>
  <si>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</si>
  <si>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</si>
  <si>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</si>
  <si>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</si>
  <si>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</si>
  <si>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</si>
  <si>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</si>
  <si>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</si>
  <si>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</si>
  <si>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</si>
  <si>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</si>
  <si>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</si>
  <si>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</si>
  <si>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</si>
  <si>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</si>
  <si>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</si>
  <si>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</si>
  <si>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</si>
  <si>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</si>
  <si>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</si>
  <si>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</si>
  <si>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</si>
  <si>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</si>
  <si>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</si>
  <si>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</si>
  <si>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</si>
  <si>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</si>
  <si>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</si>
  <si>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</si>
  <si>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</si>
  <si>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</si>
  <si>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</si>
  <si>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</si>
  <si>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</si>
  <si>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</si>
  <si>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</si>
  <si>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</si>
  <si>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</si>
  <si>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</si>
  <si>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</si>
  <si>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</si>
  <si>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</si>
  <si>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</si>
  <si>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</si>
  <si>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</si>
  <si>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</si>
  <si>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</si>
  <si>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</si>
  <si>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</si>
  <si>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</si>
  <si>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</si>
  <si>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</si>
  <si>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</si>
  <si>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</si>
  <si>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</si>
  <si>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</si>
  <si>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</si>
  <si>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</si>
  <si>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</si>
  <si>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</si>
  <si>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</si>
  <si>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</si>
  <si>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</si>
  <si>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</si>
  <si>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</si>
  <si>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</si>
  <si>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</si>
  <si>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</si>
  <si>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</si>
  <si>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</si>
  <si>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</si>
  <si>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</si>
  <si>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</si>
  <si>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</si>
  <si>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</si>
  <si>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</si>
  <si>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</si>
  <si>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</si>
  <si>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</si>
  <si>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</si>
  <si>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</si>
  <si>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</si>
  <si>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</si>
  <si>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</si>
  <si>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</si>
  <si>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</si>
  <si>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</si>
  <si>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</si>
  <si>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</si>
  <si>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</si>
  <si>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</si>
  <si>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</si>
  <si>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</si>
  <si>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</si>
  <si>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</si>
  <si>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</si>
  <si>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</si>
  <si>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</si>
  <si>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</si>
  <si>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</si>
  <si>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</si>
  <si>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</si>
  <si>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</si>
  <si>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</si>
  <si>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</si>
  <si>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</si>
  <si>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</si>
  <si>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</si>
  <si>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</si>
  <si>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</si>
  <si>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</si>
  <si>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</si>
  <si>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</si>
  <si>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</si>
  <si>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</si>
  <si>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</si>
  <si>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</si>
  <si>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</si>
  <si>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</si>
  <si>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</si>
  <si>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</si>
  <si>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</si>
  <si>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</si>
  <si>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</si>
  <si>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</si>
  <si>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</si>
  <si>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</si>
  <si>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</si>
  <si>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</si>
  <si>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</si>
  <si>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</si>
  <si>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</si>
  <si>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</si>
  <si>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</si>
  <si>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</si>
  <si>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</si>
  <si>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</si>
  <si>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</si>
  <si>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</si>
  <si>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</si>
  <si>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</si>
  <si>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</si>
  <si>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</si>
  <si>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</si>
  <si>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</si>
  <si>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</si>
  <si>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</si>
  <si>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</si>
  <si>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</si>
  <si>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</si>
  <si>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</si>
  <si>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</si>
  <si>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</si>
  <si>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</si>
  <si>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</si>
  <si>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</si>
  <si>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</si>
  <si>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</si>
  <si>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</si>
  <si>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</si>
  <si>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</si>
  <si>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</si>
  <si>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</si>
  <si>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</si>
  <si>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</si>
  <si>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</si>
  <si>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</si>
  <si>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</si>
  <si>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</si>
  <si>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</si>
  <si>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</si>
  <si>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</si>
  <si>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</si>
  <si>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</si>
  <si>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</si>
  <si>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</si>
  <si>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</si>
  <si>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</si>
  <si>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</si>
  <si>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</si>
  <si>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</si>
  <si>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</si>
  <si>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</si>
  <si>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</si>
  <si>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</si>
  <si>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</si>
  <si>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</si>
  <si>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</si>
  <si>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</si>
  <si>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</si>
  <si>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</si>
  <si>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</si>
  <si>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</si>
  <si>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</si>
  <si>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</si>
  <si>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</si>
  <si>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</si>
  <si>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</si>
  <si>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</si>
  <si>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</si>
  <si>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</si>
  <si>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</si>
  <si>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</si>
  <si>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</si>
  <si>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</si>
  <si>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</si>
  <si>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</si>
  <si>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</si>
  <si>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</si>
  <si>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</si>
  <si>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</si>
  <si>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</si>
  <si>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</si>
  <si>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</si>
  <si>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</si>
  <si>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</si>
  <si>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</si>
  <si>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</si>
  <si>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</si>
  <si>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</si>
  <si>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</si>
  <si>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</si>
  <si>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</si>
  <si>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</si>
  <si>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</si>
  <si>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</si>
  <si>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</si>
  <si>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</si>
  <si>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</si>
  <si>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</si>
  <si>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</si>
  <si>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</si>
  <si>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</si>
  <si>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</si>
  <si>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</si>
  <si>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</si>
  <si>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</si>
  <si>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</si>
  <si>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</si>
  <si>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</si>
  <si>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</si>
  <si>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</si>
  <si>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</si>
  <si>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</si>
  <si>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</si>
  <si>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</si>
  <si>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</si>
  <si>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</si>
  <si>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</si>
  <si>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</si>
  <si>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</si>
  <si>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</si>
  <si>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</si>
  <si>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</si>
  <si>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</si>
  <si>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</si>
  <si>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</si>
  <si>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</si>
  <si>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</si>
  <si>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</si>
  <si>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</si>
  <si>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</si>
  <si>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</si>
  <si>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</si>
  <si>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</si>
  <si>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</si>
  <si>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</si>
  <si>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</si>
  <si>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</si>
  <si>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</si>
  <si>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</si>
  <si>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</si>
  <si>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</si>
  <si>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</si>
  <si>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</si>
  <si>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</si>
  <si>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</si>
  <si>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</si>
  <si>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</si>
  <si>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</si>
  <si>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</si>
  <si>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</si>
  <si>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</si>
  <si>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</si>
  <si>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</si>
  <si>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</si>
  <si>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</si>
  <si>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</si>
  <si>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</si>
  <si>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</si>
  <si>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</si>
  <si>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</si>
  <si>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</si>
  <si>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</si>
  <si>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</si>
  <si>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</si>
  <si>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</si>
  <si>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</si>
  <si>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</si>
  <si>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</si>
  <si>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</si>
  <si>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</si>
  <si>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</si>
  <si>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</si>
  <si>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</si>
  <si>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</si>
  <si>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</si>
  <si>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</si>
  <si>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</si>
  <si>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</si>
  <si>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</si>
  <si>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</si>
  <si>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</si>
  <si>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</si>
  <si>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</si>
  <si>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</si>
  <si>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</si>
  <si>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</si>
  <si>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</si>
  <si>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</si>
  <si>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</si>
  <si>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</si>
  <si>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</si>
  <si>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</si>
  <si>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</si>
  <si>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</si>
  <si>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</si>
  <si>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</si>
  <si>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</si>
  <si>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</si>
  <si>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</si>
  <si>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</si>
  <si>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</si>
  <si>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</si>
  <si>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</si>
  <si>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</si>
  <si>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</si>
  <si>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</si>
  <si>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</si>
  <si>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</si>
  <si>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</si>
  <si>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</si>
  <si>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</si>
  <si>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</si>
  <si>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</si>
  <si>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</si>
  <si>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</si>
  <si>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</si>
  <si>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</si>
  <si>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</si>
  <si>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</si>
  <si>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</si>
  <si>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</si>
  <si>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</si>
  <si>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</si>
  <si>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</si>
  <si>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</si>
  <si>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</si>
  <si>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</si>
  <si>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</si>
  <si>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</si>
  <si>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</si>
  <si>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</si>
  <si>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</si>
  <si>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</si>
  <si>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</si>
  <si>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</si>
  <si>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</si>
  <si>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</si>
  <si>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</si>
  <si>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</si>
  <si>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</si>
  <si>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</si>
  <si>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</si>
  <si>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</si>
  <si>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</si>
  <si>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</si>
  <si>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</si>
  <si>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</si>
  <si>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</si>
  <si>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</si>
  <si>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</si>
  <si>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</si>
  <si>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</si>
  <si>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</si>
  <si>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</si>
  <si>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</si>
  <si>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</si>
  <si>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</si>
  <si>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</si>
  <si>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</si>
  <si>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</si>
  <si>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</si>
  <si>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</si>
  <si>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</si>
  <si>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</si>
  <si>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</si>
  <si>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</si>
  <si>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</si>
  <si>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</si>
  <si>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</si>
  <si>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</si>
  <si>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</si>
  <si>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</si>
  <si>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</si>
  <si>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</si>
  <si>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</si>
  <si>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</si>
  <si>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</si>
  <si>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</si>
  <si>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</si>
  <si>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</si>
  <si>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</si>
  <si>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</si>
  <si>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</si>
  <si>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</si>
  <si>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</si>
  <si>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</si>
  <si>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</si>
  <si>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</si>
  <si>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</si>
  <si>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</si>
  <si>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</si>
  <si>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</si>
  <si>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</si>
  <si>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</si>
  <si>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</si>
  <si>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</si>
  <si>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</si>
  <si>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</si>
  <si>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</si>
  <si>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</si>
  <si>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</si>
  <si>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</si>
  <si>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</si>
  <si>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</si>
  <si>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</si>
  <si>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</si>
  <si>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</si>
  <si>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</si>
  <si>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</si>
  <si>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</si>
  <si>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</si>
  <si>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</si>
  <si>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</si>
  <si>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</si>
  <si>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</si>
  <si>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</si>
  <si>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</si>
  <si>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</si>
  <si>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</si>
  <si>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</si>
  <si>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</si>
  <si>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</si>
  <si>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</si>
  <si>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</si>
  <si>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</si>
  <si>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</si>
  <si>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</si>
  <si>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</si>
  <si>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</si>
  <si>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</si>
  <si>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</si>
  <si>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</si>
  <si>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</si>
  <si>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</si>
  <si>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</si>
  <si>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</si>
  <si>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</si>
  <si>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</si>
  <si>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</si>
  <si>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</si>
  <si>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</si>
  <si>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</si>
  <si>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</si>
  <si>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</si>
  <si>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</si>
  <si>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</si>
  <si>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</si>
  <si>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</si>
  <si>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</si>
  <si>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</si>
  <si>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</si>
  <si>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</si>
  <si>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</si>
  <si>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</si>
  <si>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</si>
  <si>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</si>
  <si>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</si>
  <si>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</si>
  <si>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</si>
  <si>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</si>
  <si>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</si>
  <si>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</si>
  <si>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</si>
  <si>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</si>
  <si>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</si>
  <si>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</si>
  <si>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</si>
  <si>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</si>
  <si>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</si>
  <si>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</si>
  <si>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</si>
  <si>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</si>
  <si>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</si>
  <si>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</si>
  <si>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</si>
  <si>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</si>
  <si>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</si>
  <si>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</si>
  <si>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</si>
  <si>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</si>
  <si>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</si>
  <si>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</si>
  <si>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</si>
  <si>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</si>
  <si>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</si>
  <si>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</si>
  <si>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</si>
  <si>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</si>
  <si>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</si>
  <si>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</si>
  <si>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</si>
  <si>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</si>
  <si>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</si>
  <si>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</si>
  <si>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</si>
  <si>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</si>
  <si>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</si>
  <si>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</si>
  <si>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</si>
  <si>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</si>
  <si>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</si>
  <si>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</si>
  <si>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</si>
  <si>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</si>
  <si>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</si>
  <si>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</si>
  <si>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</si>
  <si>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</si>
  <si>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</si>
  <si>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</si>
  <si>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</si>
  <si>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</si>
  <si>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</si>
  <si>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</si>
  <si>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</si>
  <si>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</si>
  <si>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</si>
  <si>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</si>
  <si>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</si>
  <si>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</si>
  <si>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</si>
  <si>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</si>
  <si>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</si>
  <si>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</si>
  <si>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</si>
  <si>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</si>
  <si>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</si>
  <si>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</si>
  <si>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</si>
  <si>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</si>
  <si>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</si>
  <si>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</si>
  <si>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</si>
  <si>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</si>
  <si>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</si>
  <si>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</si>
  <si>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</si>
  <si>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</si>
  <si>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</si>
  <si>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</si>
  <si>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</si>
  <si>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</si>
  <si>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</si>
  <si>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</si>
  <si>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</si>
  <si>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</si>
  <si>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</si>
  <si>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</si>
  <si>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</si>
  <si>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</si>
  <si>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</si>
  <si>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</si>
  <si>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</si>
  <si>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</si>
  <si>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</si>
  <si>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</si>
  <si>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</si>
  <si>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</si>
  <si>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</si>
  <si>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</si>
  <si>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</si>
  <si>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</si>
  <si>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</si>
  <si>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</si>
  <si>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</si>
  <si>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</si>
  <si>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</si>
  <si>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</si>
  <si>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</si>
  <si>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</si>
  <si>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</si>
  <si>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</si>
  <si>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</si>
  <si>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</si>
  <si>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</si>
  <si>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</si>
  <si>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</si>
  <si>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</si>
  <si>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</si>
  <si>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</si>
  <si>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</si>
  <si>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</si>
  <si>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</si>
  <si>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</si>
  <si>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</si>
  <si>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</si>
  <si>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</si>
  <si>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</si>
  <si>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</si>
  <si>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</si>
  <si>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</si>
  <si>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</si>
  <si>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</si>
  <si>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</si>
  <si>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</si>
  <si>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</si>
  <si>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</si>
  <si>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</si>
  <si>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</si>
  <si>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</si>
  <si>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</si>
  <si>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</si>
  <si>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</si>
  <si>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</si>
  <si>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</si>
  <si>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</si>
  <si>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</si>
  <si>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</si>
  <si>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</si>
  <si>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</si>
  <si>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</si>
  <si>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</si>
  <si>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</si>
  <si>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</si>
  <si>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</si>
  <si>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</si>
  <si>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</si>
  <si>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</si>
  <si>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</si>
  <si>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</si>
  <si>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</si>
  <si>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</si>
  <si>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</si>
  <si>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</si>
  <si>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</si>
  <si>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</si>
  <si>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</si>
  <si>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</si>
  <si>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</si>
  <si>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</si>
  <si>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</si>
  <si>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</si>
  <si>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</si>
  <si>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</si>
  <si>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</si>
  <si>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</si>
  <si>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</si>
  <si>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</si>
  <si>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</si>
  <si>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</si>
  <si>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</si>
  <si>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</si>
  <si>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</si>
  <si>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</si>
  <si>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</si>
  <si>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</si>
  <si>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</si>
  <si>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</si>
  <si>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</si>
  <si>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</si>
  <si>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</si>
  <si>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</si>
  <si>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</si>
  <si>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</si>
  <si>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</si>
  <si>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</si>
  <si>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</si>
  <si>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</si>
  <si>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</si>
  <si>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</si>
  <si>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</si>
  <si>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</si>
  <si>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</si>
  <si>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</si>
  <si>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</si>
  <si>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</si>
  <si>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</si>
  <si>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</si>
  <si>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</si>
  <si>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</si>
  <si>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</si>
  <si>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</si>
  <si>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</si>
  <si>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</si>
  <si>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</si>
  <si>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</si>
  <si>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</si>
  <si>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</si>
  <si>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</si>
  <si>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</si>
  <si>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</si>
  <si>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</si>
  <si>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</si>
  <si>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</si>
  <si>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</si>
  <si>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</si>
  <si>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</si>
  <si>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</si>
  <si>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</si>
  <si>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</si>
  <si>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</si>
  <si>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</si>
  <si>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</si>
  <si>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</si>
  <si>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</si>
  <si>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</si>
  <si>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</si>
  <si>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</si>
  <si>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</si>
  <si>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</si>
  <si>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</si>
  <si>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</si>
  <si>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</si>
  <si>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</si>
  <si>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</si>
  <si>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</si>
  <si>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</si>
  <si>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</si>
  <si>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</si>
  <si>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</si>
  <si>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</si>
  <si>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</si>
  <si>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</si>
  <si>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</si>
  <si>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</si>
  <si>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</si>
  <si>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</si>
  <si>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</si>
  <si>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</si>
  <si>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</si>
  <si>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</si>
  <si>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</si>
  <si>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</si>
  <si>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</si>
  <si>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</si>
  <si>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</si>
  <si>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</si>
  <si>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</si>
  <si>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</si>
  <si>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</si>
  <si>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</si>
  <si>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</si>
  <si>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</si>
  <si>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</si>
  <si>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</si>
  <si>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</si>
  <si>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</si>
  <si>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</si>
  <si>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</si>
  <si>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</si>
  <si>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</si>
  <si>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</si>
  <si>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</si>
  <si>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</si>
  <si>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</si>
  <si>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</si>
  <si>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</si>
  <si>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</si>
  <si>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</si>
  <si>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</si>
  <si>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</si>
  <si>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</si>
  <si>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</si>
  <si>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</si>
  <si>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</si>
  <si>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</si>
  <si>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</si>
  <si>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</si>
  <si>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</si>
  <si>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</si>
  <si>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</si>
  <si>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</si>
  <si>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</si>
  <si>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</si>
  <si>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</si>
  <si>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</si>
  <si>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</si>
  <si>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</si>
  <si>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</si>
  <si>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</si>
  <si>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</si>
  <si>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</si>
  <si>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</si>
  <si>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</si>
  <si>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</si>
  <si>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</si>
  <si>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</si>
  <si>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</si>
  <si>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</si>
  <si>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</si>
  <si>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</si>
  <si>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</si>
  <si>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</si>
  <si>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</si>
  <si>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</si>
  <si>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</si>
  <si>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</si>
  <si>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</si>
  <si>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</si>
  <si>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</si>
  <si>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</si>
  <si>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</si>
  <si>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</si>
  <si>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</si>
  <si>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</si>
  <si>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</si>
  <si>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</si>
  <si>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</si>
  <si>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</si>
  <si>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</si>
  <si>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</si>
  <si>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</si>
  <si>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</si>
  <si>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</si>
  <si>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</si>
  <si>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</si>
  <si>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</si>
  <si>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</si>
  <si>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</si>
  <si>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</si>
  <si>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</si>
  <si>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</si>
  <si>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</si>
  <si>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</si>
  <si>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</si>
  <si>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</si>
  <si>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</si>
  <si>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</si>
  <si>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</si>
  <si>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</si>
  <si>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</si>
  <si>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</si>
  <si>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</si>
  <si>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</si>
  <si>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</si>
  <si>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</si>
  <si>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</si>
  <si>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</si>
  <si>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</si>
  <si>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</si>
  <si>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</si>
  <si>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</si>
  <si>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</si>
  <si>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</si>
  <si>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</si>
  <si>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</si>
  <si>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</si>
  <si>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</si>
  <si>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</si>
  <si>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</si>
  <si>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</si>
  <si>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</si>
  <si>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</si>
  <si>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</si>
  <si>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</si>
  <si>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</si>
  <si>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</si>
  <si>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</si>
  <si>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</si>
  <si>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</si>
  <si>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</si>
  <si>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</si>
  <si>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</si>
  <si>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</si>
  <si>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</si>
  <si>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</si>
  <si>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</si>
  <si>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</si>
  <si>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</si>
  <si>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</si>
  <si>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</si>
  <si>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</si>
  <si>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</si>
  <si>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</si>
  <si>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</si>
  <si>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</si>
  <si>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</si>
  <si>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</si>
  <si>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</si>
  <si>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</si>
  <si>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</si>
  <si>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</si>
  <si>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</si>
  <si>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</si>
  <si>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</si>
  <si>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</si>
  <si>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</si>
  <si>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</si>
  <si>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</si>
  <si>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</si>
  <si>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</si>
  <si>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</si>
  <si>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</si>
  <si>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</si>
  <si>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</si>
  <si>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</si>
  <si>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</si>
  <si>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</si>
  <si>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</si>
  <si>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</si>
  <si>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</si>
  <si>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</si>
  <si>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</si>
  <si>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</si>
  <si>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</si>
  <si>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</si>
  <si>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</si>
  <si>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</si>
  <si>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</si>
  <si>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</si>
  <si>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</si>
  <si>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</si>
  <si>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</si>
  <si>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</si>
  <si>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</si>
  <si>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</si>
  <si>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</si>
  <si>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</si>
  <si>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</si>
  <si>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</si>
  <si>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</si>
  <si>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</si>
  <si>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</si>
  <si>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</si>
  <si>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</si>
  <si>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</si>
  <si>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</si>
  <si>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</si>
  <si>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</si>
  <si>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</si>
  <si>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</si>
  <si>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</si>
  <si>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</si>
  <si>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</si>
  <si>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</si>
  <si>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</si>
  <si>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</si>
  <si>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</si>
  <si>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</si>
  <si>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</si>
  <si>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</si>
  <si>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</si>
  <si>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</si>
  <si>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</si>
  <si>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</si>
  <si>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</si>
  <si>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</si>
  <si>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</si>
  <si>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</si>
  <si>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</si>
  <si>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</si>
  <si>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</si>
  <si>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</si>
  <si>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</si>
  <si>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</si>
  <si>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</si>
  <si>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</si>
  <si>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</si>
  <si>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</si>
  <si>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</si>
  <si>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</si>
  <si>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</si>
  <si>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</si>
  <si>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</si>
  <si>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</si>
  <si>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</si>
  <si>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</si>
  <si>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</si>
  <si>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</si>
  <si>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</si>
  <si>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</si>
  <si>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</si>
  <si>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</si>
  <si>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</si>
  <si>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</si>
  <si>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</si>
  <si>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</si>
  <si>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</si>
  <si>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</si>
  <si>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</si>
  <si>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</si>
  <si>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</si>
  <si>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</si>
  <si>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</si>
  <si>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</si>
  <si>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</si>
  <si>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</si>
  <si>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</si>
  <si>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</si>
  <si>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</si>
  <si>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</si>
  <si>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</si>
  <si>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</si>
  <si>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</si>
  <si>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</si>
  <si>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</si>
  <si>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</si>
  <si>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</si>
  <si>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</si>
  <si>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</si>
  <si>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</si>
  <si>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</si>
  <si>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</si>
  <si>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</si>
  <si>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</si>
  <si>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</si>
  <si>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</si>
  <si>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</si>
  <si>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</si>
  <si>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</si>
  <si>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</si>
  <si>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</si>
  <si>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</si>
  <si>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</si>
  <si>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</si>
  <si>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</si>
  <si>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</si>
  <si>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</si>
  <si>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</si>
  <si>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</si>
  <si>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</si>
  <si>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</si>
  <si>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</si>
  <si>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</si>
  <si>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</si>
  <si>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</si>
  <si>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</si>
  <si>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</si>
  <si>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</si>
  <si>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</si>
  <si>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</si>
  <si>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</si>
  <si>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</si>
  <si>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</si>
  <si>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</si>
  <si>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</si>
  <si>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</si>
  <si>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</si>
  <si>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</si>
  <si>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</si>
  <si>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</si>
  <si>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</si>
  <si>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</si>
  <si>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</si>
  <si>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</si>
  <si>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</si>
  <si>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</si>
  <si>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</si>
  <si>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</si>
  <si>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</si>
  <si>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</si>
  <si>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</si>
  <si>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</si>
  <si>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</si>
  <si>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</si>
  <si>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</si>
  <si>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</si>
  <si>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</si>
  <si>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</si>
  <si>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</si>
  <si>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</si>
  <si>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</si>
  <si>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</si>
  <si>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</si>
  <si>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</si>
  <si>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</si>
  <si>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</si>
  <si>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</si>
  <si>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</si>
  <si>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</si>
  <si>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</si>
  <si>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</si>
  <si>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</si>
  <si>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</si>
  <si>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</si>
  <si>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</si>
  <si>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</si>
  <si>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</si>
  <si>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</si>
  <si>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</si>
  <si>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</si>
  <si>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</si>
  <si>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</si>
  <si>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</si>
  <si>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</si>
  <si>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</si>
  <si>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</si>
  <si>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</si>
  <si>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</si>
  <si>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</si>
  <si>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</si>
  <si>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</si>
  <si>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</si>
  <si>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</si>
  <si>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</si>
  <si>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</si>
  <si>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</si>
  <si>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</si>
  <si>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</si>
  <si>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</si>
  <si>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</si>
  <si>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</si>
  <si>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</si>
  <si>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</si>
  <si>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</si>
  <si>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</si>
  <si>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</si>
  <si>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</si>
  <si>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</si>
  <si>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</si>
  <si>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</si>
  <si>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</si>
  <si>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</si>
  <si>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</si>
  <si>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</si>
  <si>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</si>
  <si>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</si>
  <si>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</si>
  <si>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</si>
  <si>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</si>
  <si>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</si>
  <si>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</si>
  <si>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</si>
  <si>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</si>
  <si>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</si>
  <si>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</si>
  <si>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</si>
  <si>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</si>
  <si>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</si>
  <si>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</si>
  <si>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</si>
  <si>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</si>
  <si>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</si>
  <si>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</si>
  <si>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</si>
  <si>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</si>
  <si>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</si>
  <si>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</si>
  <si>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</si>
  <si>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</si>
  <si>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</si>
  <si>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</si>
  <si>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</si>
  <si>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</si>
  <si>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</si>
  <si>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</si>
  <si>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</si>
  <si>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</si>
  <si>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</si>
  <si>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</si>
  <si>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</si>
  <si>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</si>
  <si>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</si>
  <si>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</si>
  <si>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</si>
  <si>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</si>
  <si>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</si>
  <si>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</si>
  <si>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</si>
  <si>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</si>
  <si>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</si>
  <si>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</si>
  <si>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</si>
  <si>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</si>
  <si>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</si>
  <si>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</si>
  <si>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</si>
  <si>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</si>
  <si>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</si>
  <si>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</si>
  <si>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</si>
  <si>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</si>
  <si>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</si>
  <si>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</si>
  <si>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</si>
  <si>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</si>
  <si>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</si>
  <si>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</si>
  <si>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</si>
  <si>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</si>
  <si>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</si>
  <si>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</si>
  <si>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</si>
  <si>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</si>
  <si>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</si>
  <si>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</si>
  <si>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</si>
  <si>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</si>
  <si>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</si>
  <si>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</si>
  <si>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</si>
  <si>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</si>
  <si>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</si>
  <si>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</si>
  <si>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</si>
  <si>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</si>
  <si>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</si>
  <si>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</si>
  <si>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</si>
  <si>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</si>
  <si>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</si>
  <si>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</si>
  <si>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</si>
  <si>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</si>
  <si>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</si>
  <si>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</si>
  <si>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</si>
  <si>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</si>
  <si>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</si>
  <si>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</si>
  <si>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</si>
  <si>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</si>
  <si>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</si>
  <si>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</si>
  <si>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</si>
  <si>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</si>
  <si>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</si>
  <si>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</si>
  <si>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</si>
  <si>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</si>
  <si>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</si>
  <si>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</si>
  <si>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</si>
  <si>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</si>
  <si>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</si>
  <si>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</si>
  <si>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</si>
  <si>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</si>
  <si>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</si>
  <si>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</si>
  <si>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</si>
  <si>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</si>
  <si>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</si>
  <si>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</si>
  <si>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</si>
  <si>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</si>
  <si>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</si>
  <si>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</si>
  <si>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</si>
  <si>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</si>
  <si>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</si>
  <si>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</si>
  <si>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</si>
  <si>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</si>
  <si>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</si>
  <si>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</si>
  <si>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</si>
  <si>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</si>
  <si>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</si>
  <si>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</si>
  <si>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</si>
  <si>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</si>
  <si>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</si>
  <si>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</si>
  <si>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</si>
  <si>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</si>
  <si>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</si>
  <si>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</si>
  <si>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</si>
  <si>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</si>
  <si>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</si>
  <si>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</si>
  <si>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</si>
  <si>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</si>
  <si>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</si>
  <si>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</si>
  <si>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</si>
  <si>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</si>
  <si>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</si>
  <si>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</si>
  <si>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</si>
  <si>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</si>
  <si>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</si>
  <si>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</si>
  <si>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</si>
  <si>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</si>
  <si>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</si>
  <si>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</si>
  <si>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</si>
  <si>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</si>
  <si>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</si>
  <si>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</si>
  <si>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</si>
  <si>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</si>
  <si>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</si>
  <si>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</si>
  <si>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</si>
  <si>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</si>
  <si>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</si>
  <si>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</si>
  <si>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</si>
  <si>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</si>
  <si>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</si>
  <si>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</si>
  <si>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</si>
  <si>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</si>
  <si>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</si>
  <si>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</si>
  <si>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</si>
  <si>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</si>
  <si>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</si>
  <si>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</si>
  <si>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</si>
  <si>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</si>
  <si>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</si>
  <si>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</si>
  <si>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</si>
  <si>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</si>
  <si>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</si>
  <si>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</si>
  <si>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</si>
  <si>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</si>
  <si>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</si>
  <si>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</si>
  <si>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</si>
  <si>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</si>
  <si>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</si>
  <si>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</si>
  <si>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</si>
  <si>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</si>
  <si>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</si>
  <si>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</si>
  <si>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</si>
  <si>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</si>
  <si>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</si>
  <si>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</si>
  <si>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</si>
  <si>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</si>
  <si>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</si>
  <si>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</si>
  <si>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</si>
  <si>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</si>
  <si>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</si>
  <si>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</si>
  <si>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</si>
  <si>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</si>
  <si>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</si>
  <si>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</si>
  <si>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</si>
  <si>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</si>
  <si>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</si>
  <si>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</si>
  <si>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</si>
  <si>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</si>
  <si>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</si>
  <si>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</si>
  <si>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</si>
  <si>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</si>
  <si>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</si>
  <si>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</si>
  <si>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</si>
  <si>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</si>
  <si>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</si>
  <si>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</si>
  <si>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</si>
  <si>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</si>
  <si>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</si>
  <si>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</si>
  <si>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</si>
  <si>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</si>
  <si>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</si>
  <si>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</si>
  <si>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</si>
  <si>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</si>
  <si>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</si>
  <si>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</si>
  <si>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</si>
  <si>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</si>
  <si>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</si>
  <si>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</si>
  <si>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</si>
  <si>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</si>
  <si>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</si>
  <si>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</si>
  <si>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</si>
  <si>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</si>
  <si>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</si>
  <si>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</si>
  <si>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</si>
  <si>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</si>
  <si>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</si>
  <si>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</si>
  <si>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</si>
  <si>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</si>
  <si>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</si>
  <si>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</si>
  <si>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</si>
  <si>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</si>
  <si>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</si>
  <si>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</si>
  <si>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</si>
  <si>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</si>
  <si>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</si>
  <si>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</si>
  <si>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</si>
  <si>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</si>
  <si>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</si>
  <si>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</si>
  <si>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</si>
  <si>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</si>
  <si>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</si>
  <si>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</si>
  <si>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</si>
  <si>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</si>
  <si>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</si>
  <si>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</si>
  <si>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</si>
  <si>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</si>
  <si>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</si>
  <si>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</si>
  <si>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</si>
  <si>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</si>
  <si>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</si>
  <si>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</si>
  <si>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</si>
  <si>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</si>
  <si>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</si>
  <si>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</si>
  <si>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</si>
  <si>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</si>
  <si>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</si>
  <si>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</si>
  <si>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</si>
  <si>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</si>
  <si>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</si>
  <si>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</si>
  <si>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</si>
  <si>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</si>
  <si>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</si>
  <si>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</si>
  <si>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</si>
  <si>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</si>
  <si>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</si>
  <si>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</si>
  <si>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</si>
  <si>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</si>
  <si>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</si>
  <si>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</si>
  <si>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</si>
  <si>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</si>
  <si>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</si>
  <si>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</si>
  <si>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</si>
  <si>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</si>
  <si>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</si>
  <si>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</si>
  <si>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</si>
  <si>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</si>
  <si>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</si>
  <si>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</si>
  <si>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</si>
  <si>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</si>
  <si>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</si>
  <si>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</si>
  <si>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</si>
  <si>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</si>
  <si>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</si>
  <si>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</si>
  <si>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</si>
  <si>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</si>
  <si>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</si>
  <si>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</si>
  <si>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</si>
  <si>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</si>
  <si>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</si>
  <si>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</si>
  <si>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</si>
  <si>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</si>
  <si>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</si>
  <si>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</si>
  <si>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</si>
  <si>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</si>
  <si>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</si>
  <si>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</si>
  <si>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</si>
  <si>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</si>
  <si>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</si>
  <si>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</si>
  <si>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</si>
  <si>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</si>
  <si>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</si>
  <si>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</si>
  <si>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</si>
  <si>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</si>
  <si>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</si>
  <si>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</si>
  <si>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</si>
  <si>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</si>
  <si>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</si>
  <si>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</si>
  <si>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</si>
  <si>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</si>
  <si>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</si>
  <si>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</si>
  <si>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</si>
  <si>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</si>
  <si>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</si>
  <si>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</si>
  <si>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</si>
  <si>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</si>
  <si>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</si>
  <si>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</si>
  <si>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</si>
  <si>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</si>
  <si>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</si>
  <si>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</si>
  <si>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</si>
  <si>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</si>
  <si>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</si>
  <si>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</si>
  <si>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</si>
  <si>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</si>
  <si>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</si>
  <si>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</si>
  <si>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</si>
  <si>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</si>
  <si>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</si>
  <si>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</si>
  <si>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</si>
  <si>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</si>
  <si>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</si>
  <si>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</si>
  <si>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</si>
  <si>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</si>
  <si>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</si>
  <si>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</si>
  <si>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</si>
  <si>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</si>
  <si>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</si>
  <si>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</si>
  <si>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</si>
  <si>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</si>
  <si>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</si>
  <si>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</si>
  <si>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</si>
  <si>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</si>
  <si>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</si>
  <si>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</si>
  <si>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</si>
  <si>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</si>
  <si>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</si>
  <si>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</si>
  <si>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</si>
  <si>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</si>
  <si>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</si>
  <si>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</si>
  <si>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</si>
  <si>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</si>
  <si>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</si>
  <si>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</si>
  <si>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</si>
  <si>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</si>
  <si>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</si>
  <si>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</si>
  <si>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</si>
  <si>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</si>
  <si>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</si>
  <si>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</si>
  <si>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</si>
  <si>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</si>
  <si>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</si>
  <si>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</si>
  <si>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</si>
  <si>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</si>
  <si>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</si>
  <si>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</si>
  <si>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</si>
  <si>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</si>
  <si>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</si>
  <si>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</si>
  <si>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</si>
  <si>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</si>
  <si>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</si>
  <si>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</si>
  <si>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</si>
  <si>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</si>
  <si>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</si>
  <si>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</si>
  <si>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</si>
  <si>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</si>
  <si>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</si>
  <si>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</si>
  <si>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</si>
  <si>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</si>
  <si>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</si>
  <si>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</si>
  <si>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</si>
  <si>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</si>
  <si>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</si>
  <si>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</si>
  <si>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</si>
  <si>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</si>
  <si>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</si>
  <si>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</si>
  <si>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</si>
  <si>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</si>
  <si>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</si>
  <si>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</si>
  <si>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</si>
  <si>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</si>
  <si>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</si>
  <si>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</si>
  <si>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</si>
  <si>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</si>
  <si>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</si>
  <si>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</si>
  <si>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</si>
  <si>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</si>
  <si>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</si>
  <si>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</si>
  <si>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</si>
  <si>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</si>
  <si>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</si>
  <si>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</si>
  <si>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</si>
  <si>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</si>
  <si>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</si>
  <si>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</si>
  <si>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</si>
  <si>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</si>
  <si>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</si>
  <si>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</si>
  <si>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</si>
  <si>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</si>
  <si>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</si>
  <si>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</si>
  <si>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</si>
  <si>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</si>
  <si>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</si>
  <si>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</si>
  <si>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</si>
  <si>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</si>
  <si>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</si>
  <si>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</si>
  <si>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</si>
  <si>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</si>
  <si>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</si>
  <si>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</si>
  <si>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</si>
  <si>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</si>
  <si>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</si>
  <si>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</si>
  <si>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</si>
  <si>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</si>
  <si>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</si>
  <si>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</si>
  <si>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</si>
  <si>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</si>
  <si>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</si>
  <si>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</si>
  <si>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</si>
  <si>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</si>
  <si>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</si>
  <si>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</si>
  <si>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</si>
  <si>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</si>
  <si>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</si>
  <si>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</si>
  <si>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</si>
  <si>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</si>
  <si>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</si>
  <si>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</si>
  <si>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</si>
  <si>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</si>
  <si>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</si>
  <si>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</si>
  <si>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</si>
  <si>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</si>
  <si>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</si>
  <si>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</si>
  <si>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</si>
  <si>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</si>
  <si>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</si>
  <si>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</si>
  <si>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</si>
  <si>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</si>
  <si>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</si>
  <si>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</si>
  <si>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</si>
  <si>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</si>
  <si>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</si>
  <si>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</si>
  <si>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</si>
  <si>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</si>
  <si>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</si>
  <si>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</si>
  <si>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</si>
  <si>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</si>
  <si>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</si>
  <si>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</si>
  <si>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</si>
  <si>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</si>
  <si>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</si>
  <si>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</si>
  <si>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</si>
  <si>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</si>
  <si>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</si>
  <si>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</si>
  <si>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</si>
  <si>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</si>
  <si>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</si>
  <si>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</si>
  <si>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</si>
  <si>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</si>
  <si>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</si>
  <si>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</si>
  <si>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</si>
  <si>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</si>
  <si>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</si>
  <si>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</si>
  <si>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</si>
  <si>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</si>
  <si>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</si>
  <si>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</si>
  <si>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</si>
  <si>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</si>
  <si>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</si>
  <si>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</si>
  <si>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</si>
  <si>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</si>
  <si>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</si>
  <si>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</si>
  <si>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</si>
  <si>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</si>
  <si>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</si>
  <si>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</si>
  <si>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</si>
  <si>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</si>
  <si>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</si>
  <si>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</si>
  <si>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</si>
  <si>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</si>
  <si>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</si>
  <si>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</si>
  <si>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</si>
  <si>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</si>
  <si>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</si>
  <si>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</si>
  <si>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</si>
  <si>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</si>
  <si>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</si>
  <si>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</si>
  <si>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</si>
  <si>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</si>
  <si>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</si>
  <si>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</si>
  <si>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</si>
  <si>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</si>
  <si>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</si>
  <si>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</si>
  <si>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</si>
  <si>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</si>
  <si>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</si>
  <si>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</si>
  <si>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</si>
  <si>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</si>
  <si>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</si>
  <si>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</si>
  <si>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</si>
  <si>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</si>
  <si>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</si>
  <si>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</si>
  <si>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</si>
  <si>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</si>
  <si>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</si>
  <si>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</si>
  <si>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</si>
  <si>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</si>
  <si>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</si>
  <si>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</si>
  <si>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</si>
  <si>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</si>
  <si>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</si>
  <si>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</si>
  <si>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</si>
  <si>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</si>
  <si>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</si>
  <si>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</si>
  <si>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</si>
  <si>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</si>
  <si>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</si>
  <si>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</si>
  <si>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</si>
  <si>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</si>
  <si>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</si>
  <si>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</si>
  <si>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</si>
  <si>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</si>
  <si>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</si>
  <si>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</si>
  <si>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</si>
  <si>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</si>
  <si>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</si>
  <si>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</si>
  <si>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</si>
  <si>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</si>
  <si>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</si>
  <si>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</si>
  <si>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</si>
  <si>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</si>
  <si>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</si>
  <si>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</si>
  <si>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</si>
  <si>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</si>
  <si>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</si>
  <si>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</si>
  <si>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</si>
  <si>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</si>
  <si>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</si>
  <si>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</si>
  <si>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</si>
  <si>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</si>
  <si>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</si>
  <si>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</si>
  <si>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</si>
  <si>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</si>
  <si>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</si>
  <si>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</si>
  <si>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</si>
  <si>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</si>
  <si>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</si>
  <si>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</si>
  <si>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</si>
  <si>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</si>
  <si>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</si>
  <si>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</si>
  <si>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</si>
  <si>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</si>
  <si>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</si>
  <si>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</si>
  <si>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</si>
  <si>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</si>
  <si>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</si>
  <si>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</si>
  <si>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</si>
  <si>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</si>
  <si>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</si>
  <si>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</si>
  <si>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</si>
  <si>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</si>
  <si>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</si>
  <si>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</si>
  <si>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</si>
  <si>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</si>
  <si>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</si>
  <si>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</si>
  <si>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</si>
  <si>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</si>
  <si>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</si>
  <si>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</si>
  <si>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</si>
  <si>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</si>
  <si>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</si>
  <si>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</si>
  <si>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</si>
  <si>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</si>
  <si>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</si>
  <si>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</si>
  <si>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</si>
  <si>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</si>
  <si>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</si>
  <si>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</si>
  <si>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</si>
  <si>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</si>
  <si>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</si>
  <si>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</si>
  <si>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</si>
  <si>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</si>
  <si>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</si>
  <si>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</si>
  <si>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</si>
  <si>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</si>
  <si>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</si>
  <si>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</si>
  <si>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</si>
  <si>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</si>
  <si>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</si>
  <si>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</si>
  <si>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</si>
  <si>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</si>
  <si>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</si>
  <si>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</si>
  <si>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</si>
  <si>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</si>
  <si>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</si>
  <si>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</si>
  <si>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</si>
  <si>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</si>
  <si>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</si>
  <si>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</si>
  <si>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</si>
  <si>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</si>
  <si>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</si>
  <si>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</si>
  <si>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</si>
  <si>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</si>
  <si>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</si>
  <si>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</si>
  <si>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</si>
  <si>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</si>
  <si>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</si>
  <si>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</si>
  <si>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</si>
  <si>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</si>
  <si>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</si>
  <si>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</si>
  <si>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</si>
  <si>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</si>
  <si>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</si>
  <si>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</si>
  <si>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</si>
  <si>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</si>
  <si>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</si>
  <si>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</si>
  <si>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</si>
  <si>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</si>
  <si>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</si>
  <si>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</si>
  <si>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</si>
  <si>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</si>
  <si>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</si>
  <si>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</si>
  <si>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</si>
  <si>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</si>
  <si>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</si>
  <si>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</si>
  <si>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</si>
  <si>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</si>
  <si>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</si>
  <si>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</si>
  <si>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</si>
  <si>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</si>
  <si>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</si>
  <si>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</si>
  <si>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</si>
  <si>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</si>
  <si>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</si>
  <si>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</si>
  <si>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</si>
  <si>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</si>
  <si>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</si>
  <si>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</si>
  <si>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</si>
  <si>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</si>
  <si>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</si>
  <si>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</si>
  <si>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</si>
  <si>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</si>
  <si>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</si>
  <si>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</si>
  <si>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</si>
  <si>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</si>
  <si>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</si>
  <si>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</si>
  <si>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</si>
  <si>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</si>
  <si>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</si>
  <si>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</si>
  <si>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</si>
  <si>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</si>
  <si>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</si>
  <si>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</si>
  <si>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</si>
  <si>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</si>
  <si>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</si>
  <si>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</si>
  <si>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</si>
  <si>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</si>
  <si>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</si>
  <si>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</si>
  <si>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</si>
  <si>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</si>
  <si>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</si>
  <si>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</si>
  <si>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</si>
  <si>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</si>
  <si>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</si>
  <si>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</si>
  <si>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</si>
  <si>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</si>
  <si>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</si>
  <si>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</si>
  <si>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</si>
  <si>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</si>
  <si>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</si>
  <si>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</si>
  <si>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</si>
  <si>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</si>
  <si>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</si>
  <si>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</si>
  <si>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</si>
  <si>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</si>
  <si>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</si>
  <si>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</si>
  <si>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</si>
  <si>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</si>
  <si>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</si>
  <si>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</si>
  <si>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</si>
  <si>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</si>
  <si>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</si>
  <si>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</si>
  <si>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</si>
  <si>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</si>
  <si>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</si>
  <si>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</si>
  <si>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</si>
  <si>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</si>
  <si>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</si>
  <si>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</si>
  <si>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</si>
  <si>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</si>
  <si>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</si>
  <si>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</si>
  <si>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</si>
  <si>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</si>
  <si>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</si>
  <si>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</si>
  <si>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</si>
  <si>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</si>
  <si>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</si>
  <si>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</si>
  <si>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</si>
  <si>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</si>
  <si>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</si>
  <si>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</si>
  <si>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</si>
  <si>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</si>
  <si>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</si>
  <si>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</si>
  <si>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</si>
  <si>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</si>
  <si>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</si>
  <si>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</si>
  <si>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</si>
  <si>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</si>
  <si>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</si>
  <si>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</si>
  <si>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</si>
  <si>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</si>
  <si>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</si>
  <si>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</si>
  <si>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</si>
  <si>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</si>
  <si>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</si>
  <si>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</si>
  <si>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</si>
  <si>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</si>
  <si>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</si>
  <si>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</si>
  <si>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</si>
  <si>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</si>
  <si>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</si>
  <si>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</si>
  <si>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</si>
  <si>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</si>
  <si>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</si>
  <si>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</si>
  <si>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</si>
  <si>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</si>
  <si>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</si>
  <si>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</si>
  <si>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</si>
  <si>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</si>
  <si>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</si>
  <si>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</si>
  <si>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</si>
  <si>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</si>
  <si>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</si>
  <si>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</si>
  <si>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</si>
  <si>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</si>
  <si>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</si>
  <si>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</si>
  <si>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</si>
  <si>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</si>
  <si>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</si>
  <si>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</si>
  <si>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</si>
  <si>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</si>
  <si>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</si>
  <si>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</si>
  <si>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</si>
  <si>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</si>
  <si>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</si>
  <si>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</si>
  <si>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</si>
  <si>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</si>
  <si>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</si>
  <si>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</si>
  <si>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</si>
  <si>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</si>
  <si>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</si>
  <si>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</si>
  <si>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</si>
  <si>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</si>
  <si>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</si>
  <si>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</si>
  <si>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</si>
  <si>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</si>
  <si>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</si>
  <si>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</si>
  <si>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</si>
  <si>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</si>
  <si>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</si>
  <si>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</si>
  <si>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</si>
  <si>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</si>
  <si>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</si>
  <si>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</si>
  <si>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</si>
  <si>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</si>
  <si>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</si>
  <si>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</si>
  <si>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</si>
  <si>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</si>
  <si>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</si>
  <si>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</si>
  <si>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</si>
  <si>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</si>
  <si>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</si>
  <si>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</si>
  <si>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</si>
  <si>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</si>
  <si>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</si>
  <si>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</si>
  <si>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</si>
  <si>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</si>
  <si>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</si>
  <si>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</si>
  <si>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</si>
  <si>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</si>
  <si>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</si>
  <si>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</si>
  <si>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</si>
  <si>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</si>
  <si>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</si>
  <si>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</si>
  <si>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</si>
  <si>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</si>
  <si>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</si>
  <si>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</si>
  <si>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</si>
  <si>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</si>
  <si>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</si>
  <si>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</si>
  <si>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</si>
  <si>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</si>
  <si>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</si>
  <si>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</si>
  <si>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</si>
  <si>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</si>
  <si>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</si>
  <si>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</si>
  <si>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</si>
  <si>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</si>
  <si>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</si>
  <si>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</si>
  <si>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</si>
  <si>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</si>
  <si>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</si>
  <si>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</si>
  <si>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</si>
  <si>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</si>
  <si>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</si>
  <si>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</si>
  <si>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</si>
  <si>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</si>
  <si>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</si>
  <si>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</si>
  <si>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</si>
  <si>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</si>
  <si>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</si>
  <si>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</si>
  <si>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</si>
  <si>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</si>
  <si>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</si>
  <si>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</si>
  <si>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</si>
  <si>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</si>
  <si>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</si>
  <si>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</si>
  <si>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</si>
  <si>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</si>
  <si>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</si>
  <si>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</si>
  <si>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</si>
  <si>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</si>
  <si>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</si>
  <si>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</si>
  <si>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</si>
  <si>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</si>
  <si>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</si>
  <si>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</si>
  <si>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</si>
  <si>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</si>
  <si>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</si>
  <si>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</si>
  <si>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</si>
  <si>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</si>
  <si>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</si>
  <si>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</si>
  <si>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</si>
  <si>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</si>
  <si>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</si>
  <si>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</si>
  <si>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</si>
  <si>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</si>
  <si>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</si>
  <si>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</si>
  <si>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</si>
  <si>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</si>
  <si>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</si>
  <si>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</si>
  <si>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</si>
  <si>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</si>
  <si>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</si>
  <si>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</si>
  <si>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</si>
  <si>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</si>
  <si>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</si>
  <si>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</si>
  <si>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</si>
  <si>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</si>
  <si>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</si>
  <si>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</si>
  <si>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</si>
  <si>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</si>
  <si>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</si>
  <si>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</si>
  <si>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</si>
  <si>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</si>
  <si>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</si>
  <si>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</si>
  <si>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</si>
  <si>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</si>
  <si>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</si>
  <si>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</si>
  <si>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</si>
  <si>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</si>
  <si>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</si>
  <si>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</si>
  <si>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</si>
  <si>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</si>
  <si>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</si>
  <si>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</si>
  <si>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</si>
  <si>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</si>
  <si>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</si>
  <si>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</si>
  <si>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</si>
  <si>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</si>
  <si>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</si>
  <si>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</si>
  <si>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</si>
  <si>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</si>
  <si>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</si>
  <si>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</si>
  <si>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</si>
  <si>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</si>
  <si>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</si>
  <si>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</si>
  <si>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</si>
  <si>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</si>
  <si>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</si>
  <si>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</si>
  <si>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</si>
  <si>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</si>
  <si>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</si>
  <si>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</si>
  <si>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</si>
  <si>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</si>
  <si>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</si>
  <si>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</si>
  <si>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</si>
  <si>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</si>
  <si>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</si>
  <si>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</si>
  <si>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</si>
  <si>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</si>
  <si>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</si>
  <si>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</si>
  <si>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</si>
  <si>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</si>
  <si>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</si>
  <si>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</si>
  <si>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</si>
  <si>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</si>
  <si>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</si>
  <si>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</si>
  <si>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</si>
  <si>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</si>
  <si>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</si>
  <si>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</si>
  <si>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</si>
  <si>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</si>
  <si>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</si>
  <si>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</si>
  <si>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</si>
  <si>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</si>
  <si>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</si>
  <si>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</si>
  <si>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</si>
  <si>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</si>
  <si>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</si>
  <si>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</si>
  <si>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</si>
  <si>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</si>
  <si>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</si>
  <si>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</si>
  <si>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</si>
  <si>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</si>
  <si>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</si>
  <si>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</si>
  <si>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</si>
  <si>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</si>
  <si>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</si>
  <si>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</si>
  <si>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</si>
  <si>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</si>
  <si>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</si>
  <si>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</si>
  <si>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</si>
  <si>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</si>
  <si>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</si>
  <si>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</si>
  <si>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</si>
  <si>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</si>
  <si>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</si>
  <si>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</si>
  <si>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</si>
  <si>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</si>
  <si>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</si>
  <si>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</si>
  <si>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</si>
  <si>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</si>
  <si>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</si>
  <si>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</si>
  <si>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</si>
  <si>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</si>
  <si>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</si>
  <si>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</si>
  <si>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</si>
  <si>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</si>
  <si>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</si>
  <si>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</si>
  <si>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</si>
  <si>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</si>
  <si>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</si>
  <si>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</si>
  <si>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</si>
  <si>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</si>
  <si>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</si>
  <si>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</si>
  <si>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</si>
  <si>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</si>
  <si>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</si>
  <si>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</si>
  <si>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</si>
  <si>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</si>
  <si>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</si>
  <si>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</si>
  <si>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</si>
  <si>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</si>
  <si>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</si>
  <si>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</si>
  <si>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</si>
  <si>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</si>
  <si>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</si>
  <si>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</si>
  <si>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</si>
  <si>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</si>
  <si>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</si>
  <si>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</si>
  <si>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</si>
  <si>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</si>
  <si>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</si>
  <si>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</si>
  <si>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</si>
  <si>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</si>
  <si>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</si>
  <si>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</si>
  <si>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</si>
  <si>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</si>
  <si>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</si>
  <si>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</si>
  <si>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</si>
  <si>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</si>
  <si>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</si>
  <si>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</si>
  <si>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</si>
  <si>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</si>
  <si>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</si>
  <si>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</si>
  <si>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</si>
  <si>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</si>
  <si>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</si>
  <si>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</si>
  <si>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</si>
  <si>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</si>
  <si>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</si>
  <si>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</si>
  <si>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</si>
  <si>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</si>
  <si>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</si>
  <si>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</si>
  <si>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</si>
  <si>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</si>
  <si>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</si>
  <si>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</si>
  <si>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</si>
  <si>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</si>
  <si>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</si>
  <si>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</si>
  <si>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</si>
  <si>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</si>
  <si>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</si>
  <si>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</si>
  <si>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</si>
  <si>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</si>
  <si>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</si>
  <si>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</si>
  <si>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</si>
  <si>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</si>
  <si>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</si>
  <si>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</si>
  <si>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</si>
  <si>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</si>
  <si>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</si>
  <si>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</si>
  <si>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</si>
  <si>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</si>
  <si>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</si>
  <si>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</si>
  <si>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</si>
  <si>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</si>
  <si>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</si>
  <si>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</si>
  <si>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</si>
  <si>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</si>
  <si>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</si>
  <si>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</si>
  <si>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</si>
  <si>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</si>
  <si>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</si>
  <si>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</si>
  <si>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</si>
  <si>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</si>
  <si>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</si>
  <si>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</si>
  <si>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</si>
  <si>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</si>
  <si>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</si>
  <si>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</si>
  <si>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</si>
  <si>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</si>
  <si>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</si>
  <si>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</si>
  <si>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</si>
  <si>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</si>
  <si>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</si>
  <si>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</si>
  <si>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</si>
  <si>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</si>
  <si>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</si>
  <si>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</si>
  <si>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</si>
  <si>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</si>
  <si>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</si>
  <si>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</si>
  <si>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</si>
  <si>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</si>
  <si>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</si>
  <si>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</si>
  <si>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</si>
  <si>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</si>
  <si>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</si>
  <si>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</si>
  <si>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</si>
  <si>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</si>
  <si>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</si>
  <si>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</si>
  <si>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</si>
  <si>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</si>
  <si>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</si>
  <si>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</si>
  <si>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</si>
  <si>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</si>
  <si>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</si>
  <si>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</si>
  <si>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</si>
  <si>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</si>
  <si>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</si>
  <si>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</si>
  <si>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</si>
  <si>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</si>
  <si>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</si>
  <si>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</si>
  <si>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</si>
  <si>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</si>
  <si>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</si>
  <si>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</si>
  <si>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</si>
  <si>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</si>
  <si>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</si>
  <si>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</si>
  <si>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</si>
  <si>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</si>
  <si>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</si>
  <si>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</si>
  <si>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</si>
  <si>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</si>
  <si>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</si>
  <si>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</si>
  <si>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</si>
  <si>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</si>
  <si>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</si>
  <si>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</si>
  <si>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</si>
  <si>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</si>
  <si>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</si>
  <si>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</si>
  <si>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</si>
  <si>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</si>
  <si>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</si>
  <si>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</si>
  <si>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</si>
  <si>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</si>
  <si>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</si>
  <si>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</si>
  <si>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</si>
  <si>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</si>
  <si>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</si>
  <si>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</si>
  <si>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</si>
  <si>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</si>
  <si>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</si>
  <si>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</si>
  <si>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</si>
  <si>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</si>
  <si>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</si>
  <si>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</si>
  <si>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</si>
  <si>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</si>
  <si>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</si>
  <si>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</si>
  <si>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</si>
  <si>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</si>
  <si>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</si>
  <si>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</si>
  <si>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</si>
  <si>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</si>
  <si>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</si>
  <si>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</si>
  <si>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</si>
  <si>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</si>
  <si>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</si>
  <si>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</si>
  <si>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</si>
  <si>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</si>
  <si>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</si>
  <si>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</si>
  <si>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</si>
  <si>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</si>
  <si>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</si>
  <si>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</si>
  <si>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</si>
  <si>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</si>
  <si>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</si>
  <si>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</si>
  <si>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</si>
  <si>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</si>
  <si>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</si>
  <si>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</si>
  <si>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</si>
  <si>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</si>
  <si>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</si>
  <si>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</si>
  <si>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</si>
  <si>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</si>
  <si>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</si>
  <si>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</si>
  <si>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</si>
  <si>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</si>
  <si>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</si>
  <si>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</si>
  <si>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</si>
  <si>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</si>
  <si>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</si>
  <si>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</si>
  <si>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</si>
  <si>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</si>
  <si>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</si>
  <si>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</si>
  <si>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</si>
  <si>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</si>
  <si>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</si>
  <si>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</si>
  <si>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</si>
  <si>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</si>
  <si>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</si>
  <si>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</si>
  <si>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</si>
  <si>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</si>
  <si>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</si>
  <si>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</si>
  <si>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</si>
  <si>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</si>
  <si>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</si>
  <si>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</si>
  <si>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</si>
  <si>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</si>
  <si>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</si>
  <si>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</si>
  <si>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</si>
  <si>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</si>
  <si>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</si>
  <si>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</si>
  <si>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</si>
  <si>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</si>
  <si>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</si>
  <si>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</si>
  <si>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</si>
  <si>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</si>
  <si>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</si>
  <si>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</si>
  <si>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</si>
  <si>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</si>
  <si>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</si>
  <si>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</si>
  <si>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</si>
  <si>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</si>
  <si>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</si>
  <si>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</si>
  <si>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</si>
  <si>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</si>
  <si>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</si>
  <si>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</si>
  <si>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</si>
  <si>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</si>
  <si>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</si>
  <si>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</si>
  <si>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</si>
  <si>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</si>
  <si>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</si>
  <si>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</si>
  <si>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</si>
  <si>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</si>
  <si>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</si>
  <si>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</si>
  <si>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</si>
  <si>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</si>
  <si>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</si>
  <si>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</si>
  <si>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</si>
  <si>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</si>
  <si>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</si>
  <si>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</si>
  <si>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</si>
  <si>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</si>
  <si>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</si>
  <si>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</si>
  <si>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</si>
  <si>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</si>
  <si>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</si>
  <si>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</si>
  <si>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</si>
  <si>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</si>
  <si>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</si>
  <si>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</si>
  <si>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</si>
  <si>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</si>
  <si>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</si>
  <si>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</si>
  <si>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</si>
  <si>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</si>
  <si>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</si>
  <si>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</si>
  <si>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</si>
  <si>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</si>
  <si>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</si>
  <si>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</si>
  <si>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</si>
  <si>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</si>
  <si>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</si>
  <si>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</si>
  <si>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</si>
  <si>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</si>
  <si>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</si>
  <si>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</si>
  <si>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</si>
  <si>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</si>
  <si>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</si>
  <si>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</si>
  <si>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</si>
  <si>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</si>
  <si>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</si>
  <si>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</si>
  <si>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</si>
  <si>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</si>
  <si>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</si>
  <si>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</si>
  <si>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</si>
  <si>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</si>
  <si>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</si>
  <si>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</si>
  <si>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</si>
  <si>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</si>
  <si>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</si>
  <si>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</si>
  <si>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</si>
  <si>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</si>
  <si>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</si>
  <si>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</si>
  <si>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</si>
  <si>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</si>
  <si>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</si>
  <si>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</si>
  <si>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</si>
  <si>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</si>
  <si>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</si>
  <si>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</si>
  <si>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</si>
  <si>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</si>
  <si>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</si>
  <si>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</si>
  <si>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</si>
  <si>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</si>
  <si>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</si>
  <si>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</si>
  <si>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</si>
  <si>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</si>
  <si>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</si>
  <si>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</si>
  <si>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</si>
  <si>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</si>
  <si>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</si>
  <si>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</si>
  <si>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</si>
  <si>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</si>
  <si>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</si>
  <si>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</si>
  <si>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</si>
  <si>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</si>
  <si>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</si>
  <si>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</si>
  <si>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</si>
  <si>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</si>
  <si>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</si>
  <si>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</si>
  <si>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</si>
  <si>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</si>
  <si>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</si>
  <si>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</si>
  <si>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</si>
  <si>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</si>
  <si>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</si>
  <si>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</si>
  <si>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</si>
  <si>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</si>
  <si>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</si>
  <si>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</si>
  <si>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</si>
  <si>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</si>
  <si>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</si>
  <si>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</si>
  <si>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</si>
  <si>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</si>
  <si>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</si>
  <si>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</si>
  <si>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</si>
  <si>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</si>
  <si>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</si>
  <si>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</si>
  <si>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</si>
  <si>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</si>
  <si>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</si>
  <si>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</si>
  <si>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</si>
  <si>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</si>
  <si>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</si>
  <si>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</si>
  <si>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</si>
  <si>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</si>
  <si>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</si>
  <si>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</si>
  <si>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</si>
  <si>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</si>
  <si>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</si>
  <si>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</si>
  <si>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</si>
  <si>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</si>
  <si>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</si>
  <si>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</si>
  <si>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</si>
  <si>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</si>
  <si>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</si>
  <si>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</si>
  <si>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</si>
  <si>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</si>
  <si>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</si>
  <si>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</si>
  <si>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</si>
  <si>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</si>
  <si>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</si>
  <si>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</si>
  <si>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</si>
  <si>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</si>
  <si>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</si>
  <si>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</si>
  <si>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</si>
  <si>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</si>
  <si>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</si>
  <si>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</si>
  <si>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</si>
  <si>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</si>
  <si>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</si>
  <si>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</si>
  <si>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</si>
  <si>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</si>
  <si>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</si>
  <si>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</si>
  <si>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</si>
  <si>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</si>
  <si>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</si>
  <si>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</si>
  <si>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</si>
  <si>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</si>
  <si>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</si>
  <si>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</si>
  <si>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</si>
  <si>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</si>
  <si>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</si>
  <si>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</si>
  <si>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</si>
  <si>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</si>
  <si>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</si>
  <si>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</si>
  <si>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</si>
  <si>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</si>
  <si>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</si>
  <si>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</si>
  <si>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</si>
  <si>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</si>
  <si>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</si>
  <si>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</si>
  <si>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</si>
  <si>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</si>
  <si>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</si>
  <si>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</si>
  <si>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</si>
  <si>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</si>
  <si>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</si>
  <si>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</si>
  <si>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</si>
  <si>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</si>
  <si>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</si>
  <si>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</si>
  <si>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</si>
  <si>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</si>
  <si>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</si>
  <si>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</si>
  <si>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</si>
  <si>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</si>
  <si>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</si>
  <si>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</si>
  <si>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</si>
  <si>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</si>
  <si>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</si>
  <si>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</si>
  <si>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</si>
  <si>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</si>
  <si>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</si>
  <si>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</si>
  <si>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</si>
  <si>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</si>
  <si>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</si>
  <si>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</si>
  <si>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</si>
  <si>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</si>
  <si>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</si>
  <si>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</si>
  <si>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</si>
  <si>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</si>
  <si>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</si>
  <si>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</si>
  <si>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</si>
  <si>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</si>
  <si>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</si>
  <si>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</si>
  <si>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</si>
  <si>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</si>
  <si>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</si>
  <si>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</si>
  <si>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</si>
  <si>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</si>
  <si>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</si>
  <si>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</si>
  <si>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</si>
  <si>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</si>
  <si>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</si>
  <si>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</si>
  <si>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</si>
  <si>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</si>
  <si>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</si>
  <si>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</si>
  <si>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</si>
  <si>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</si>
  <si>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</si>
  <si>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</si>
  <si>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</si>
  <si>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</si>
  <si>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</si>
  <si>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</si>
  <si>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</si>
  <si>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</si>
  <si>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</si>
  <si>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</si>
  <si>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</si>
  <si>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</si>
  <si>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</si>
  <si>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</si>
  <si>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</si>
  <si>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</si>
  <si>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</si>
  <si>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</si>
  <si>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</si>
  <si>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</si>
  <si>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</si>
  <si>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</si>
  <si>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</si>
  <si>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</si>
  <si>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</si>
  <si>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</si>
  <si>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</si>
  <si>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</si>
  <si>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</si>
  <si>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</si>
  <si>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</si>
  <si>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</si>
  <si>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</si>
  <si>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</si>
  <si>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</si>
  <si>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</si>
  <si>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</si>
  <si>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</si>
  <si>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</si>
  <si>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</si>
  <si>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</si>
  <si>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</si>
  <si>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</si>
  <si>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</si>
  <si>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</si>
  <si>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</si>
  <si>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</si>
  <si>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</si>
  <si>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</si>
  <si>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</si>
  <si>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</si>
  <si>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</si>
  <si>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</si>
  <si>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</si>
  <si>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</si>
  <si>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</si>
  <si>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</si>
  <si>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</si>
  <si>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</si>
  <si>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</si>
  <si>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</si>
  <si>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</si>
  <si>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</si>
  <si>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</si>
  <si>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</si>
  <si>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</si>
  <si>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</si>
  <si>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</si>
  <si>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</si>
  <si>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</si>
  <si>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</si>
  <si>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</si>
  <si>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</si>
  <si>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</si>
  <si>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</si>
  <si>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</si>
  <si>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</si>
  <si>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</si>
  <si>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</si>
  <si>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</si>
  <si>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</si>
  <si>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</si>
  <si>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</si>
  <si>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</si>
  <si>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</si>
  <si>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</si>
  <si>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</si>
  <si>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</si>
  <si>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</si>
  <si>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</si>
  <si>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</si>
  <si>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</si>
  <si>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</si>
  <si>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</si>
  <si>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</si>
  <si>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</si>
  <si>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</si>
  <si>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</si>
  <si>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</si>
  <si>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</si>
  <si>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</si>
  <si>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</si>
  <si>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</si>
  <si>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</si>
  <si>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</si>
  <si>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</si>
  <si>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</si>
  <si>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</si>
  <si>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</si>
  <si>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</si>
  <si>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</si>
  <si>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</si>
  <si>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</si>
  <si>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</si>
  <si>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</si>
  <si>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</si>
  <si>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</si>
  <si>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</si>
  <si>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</si>
  <si>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</si>
  <si>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</si>
  <si>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</si>
  <si>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</si>
  <si>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</si>
  <si>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</si>
  <si>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</si>
  <si>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</si>
  <si>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</si>
  <si>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</si>
  <si>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</si>
  <si>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</si>
  <si>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</si>
  <si>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</si>
  <si>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</si>
  <si>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</si>
  <si>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</si>
  <si>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</si>
  <si>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</si>
  <si>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</si>
  <si>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</si>
  <si>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</si>
  <si>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</si>
  <si>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</si>
  <si>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</si>
  <si>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</si>
  <si>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</si>
  <si>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</si>
  <si>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</si>
  <si>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</si>
  <si>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</si>
  <si>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</si>
  <si>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</si>
  <si>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</si>
  <si>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</si>
  <si>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</si>
  <si>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</si>
  <si>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</si>
  <si>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</si>
  <si>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</si>
  <si>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</si>
  <si>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</si>
  <si>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</si>
  <si>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</si>
  <si>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</si>
  <si>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</si>
  <si>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</si>
  <si>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</si>
  <si>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</si>
  <si>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</si>
  <si>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</si>
  <si>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</si>
  <si>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</si>
  <si>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</si>
  <si>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</si>
  <si>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</si>
  <si>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</si>
  <si>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</si>
  <si>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</si>
  <si>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</si>
  <si>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</si>
  <si>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</si>
  <si>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</si>
  <si>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</si>
  <si>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</si>
  <si>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</si>
  <si>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</si>
  <si>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</si>
  <si>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</si>
  <si>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</si>
  <si>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</si>
  <si>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</si>
  <si>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</si>
  <si>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</si>
  <si>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</si>
  <si>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</si>
  <si>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</si>
  <si>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</si>
  <si>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</si>
  <si>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</si>
  <si>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</si>
  <si>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</si>
  <si>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</si>
  <si>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</si>
  <si>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</si>
  <si>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</si>
  <si>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</si>
  <si>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</si>
  <si>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</si>
  <si>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</si>
  <si>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</si>
  <si>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</si>
  <si>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</si>
  <si>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</si>
  <si>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</si>
  <si>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</si>
  <si>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</si>
  <si>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</si>
  <si>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</si>
  <si>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</si>
  <si>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</si>
  <si>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</si>
  <si>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</si>
  <si>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</si>
  <si>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</si>
  <si>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</si>
  <si>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</si>
  <si>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</si>
  <si>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</si>
  <si>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</si>
  <si>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</si>
  <si>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</si>
  <si>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</si>
  <si>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</si>
  <si>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</si>
  <si>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</si>
  <si>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</si>
  <si>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</si>
  <si>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</si>
  <si>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</si>
  <si>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</si>
  <si>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</si>
  <si>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</si>
  <si>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</si>
  <si>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</si>
  <si>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</si>
  <si>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</si>
  <si>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</si>
  <si>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</si>
  <si>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</si>
  <si>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</si>
  <si>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</si>
  <si>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</si>
  <si>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</si>
  <si>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</si>
  <si>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</si>
  <si>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</si>
  <si>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</si>
  <si>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</si>
  <si>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</si>
  <si>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</si>
  <si>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</si>
  <si>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</si>
  <si>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</si>
  <si>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</si>
  <si>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</si>
  <si>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</si>
  <si>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</si>
  <si>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</si>
  <si>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</si>
  <si>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</si>
  <si>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</si>
  <si>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</si>
  <si>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</si>
  <si>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</si>
  <si>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</si>
  <si>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</si>
  <si>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</si>
  <si>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</si>
  <si>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</si>
  <si>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</si>
  <si>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</si>
  <si>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</si>
  <si>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</si>
  <si>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</si>
  <si>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</si>
  <si>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</si>
  <si>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</si>
  <si>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</si>
  <si>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</si>
  <si>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</si>
  <si>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</si>
  <si>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</si>
  <si>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</si>
  <si>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</si>
  <si>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</si>
  <si>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</si>
  <si>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</si>
  <si>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</si>
  <si>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</si>
  <si>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</si>
  <si>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</si>
  <si>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</si>
  <si>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</si>
  <si>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</si>
  <si>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</si>
  <si>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</si>
  <si>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</si>
  <si>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</si>
  <si>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</si>
  <si>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</si>
  <si>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</si>
  <si>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</si>
  <si>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</si>
  <si>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</si>
  <si>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</si>
  <si>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</si>
  <si>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</si>
  <si>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</si>
  <si>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</si>
  <si>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</si>
  <si>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</si>
  <si>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</si>
  <si>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</si>
  <si>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</si>
  <si>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</si>
  <si>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</si>
  <si>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</si>
  <si>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</si>
  <si>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</si>
  <si>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</si>
  <si>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</si>
  <si>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</si>
  <si>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</si>
  <si>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</si>
  <si>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</si>
  <si>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</si>
  <si>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</si>
  <si>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</si>
  <si>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</si>
  <si>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</si>
  <si>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</si>
  <si>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</si>
  <si>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</si>
  <si>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</si>
  <si>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</si>
  <si>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</si>
  <si>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</si>
  <si>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</si>
  <si>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</si>
  <si>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</si>
  <si>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</si>
  <si>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</si>
  <si>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</si>
  <si>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</si>
  <si>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</si>
  <si>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</si>
  <si>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</si>
  <si>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</si>
  <si>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</si>
  <si>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</si>
  <si>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</si>
  <si>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</si>
  <si>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</si>
  <si>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</si>
  <si>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</si>
  <si>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</si>
  <si>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</si>
  <si>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</si>
  <si>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</si>
  <si>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</si>
  <si>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</si>
  <si>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</si>
  <si>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</si>
  <si>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</si>
  <si>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</si>
  <si>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</si>
  <si>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</si>
  <si>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</si>
  <si>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</si>
  <si>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</si>
  <si>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</si>
  <si>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</si>
  <si>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</si>
  <si>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</si>
  <si>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</si>
  <si>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</si>
  <si>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</si>
  <si>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</si>
  <si>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</si>
  <si>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</si>
  <si>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</si>
  <si>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</si>
  <si>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</si>
  <si>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</si>
  <si>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</si>
  <si>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</si>
  <si>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</si>
  <si>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</si>
  <si>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</si>
  <si>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</si>
  <si>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</si>
  <si>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</si>
  <si>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</si>
  <si>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</si>
  <si>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</si>
  <si>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</si>
  <si>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</si>
  <si>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</si>
  <si>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</si>
  <si>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</si>
  <si>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</si>
  <si>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</si>
  <si>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</si>
  <si>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</si>
  <si>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</si>
  <si>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</si>
  <si>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</si>
  <si>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</si>
  <si>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</si>
  <si>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</si>
  <si>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</si>
  <si>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</si>
  <si>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</si>
  <si>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</si>
  <si>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</si>
  <si>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</si>
  <si>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</si>
  <si>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</si>
  <si>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</si>
  <si>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</si>
  <si>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</si>
  <si>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</si>
  <si>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</si>
  <si>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</si>
  <si>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</si>
  <si>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</si>
  <si>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</si>
  <si>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</si>
  <si>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</si>
  <si>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</si>
  <si>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</si>
  <si>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</si>
  <si>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</si>
  <si>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</si>
  <si>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</si>
  <si>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</si>
  <si>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</si>
  <si>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</si>
  <si>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</si>
  <si>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</si>
  <si>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</si>
  <si>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</si>
  <si>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</si>
  <si>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</si>
  <si>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</si>
  <si>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</si>
  <si>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</si>
  <si>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</si>
  <si>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</si>
  <si>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</si>
  <si>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</si>
  <si>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</si>
  <si>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</si>
  <si>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</si>
  <si>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</si>
  <si>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</si>
  <si>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</si>
  <si>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</si>
  <si>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</si>
  <si>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</si>
  <si>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</si>
  <si>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</si>
  <si>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</si>
  <si>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</si>
  <si>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</si>
  <si>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</si>
  <si>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</si>
  <si>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</si>
  <si>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</si>
  <si>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</si>
  <si>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</si>
  <si>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</si>
  <si>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</si>
  <si>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</si>
  <si>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</si>
  <si>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</si>
  <si>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</si>
  <si>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</si>
  <si>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</si>
  <si>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</si>
  <si>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</si>
  <si>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</si>
  <si>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</si>
  <si>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</si>
  <si>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</si>
  <si>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</si>
  <si>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</si>
  <si>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</si>
  <si>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</si>
  <si>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</si>
  <si>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</si>
  <si>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</si>
  <si>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</si>
  <si>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</si>
  <si>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</si>
  <si>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</si>
  <si>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</si>
  <si>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</si>
  <si>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</si>
  <si>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</si>
  <si>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</si>
  <si>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</si>
  <si>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</si>
  <si>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</si>
  <si>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</si>
  <si>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</si>
  <si>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</si>
  <si>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</si>
  <si>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</si>
  <si>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</si>
  <si>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</si>
  <si>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</si>
  <si>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</si>
  <si>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</si>
  <si>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</si>
  <si>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</si>
  <si>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</si>
  <si>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</si>
  <si>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</si>
  <si>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</si>
  <si>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</si>
  <si>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</si>
  <si>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</si>
  <si>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</si>
  <si>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</si>
  <si>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</si>
  <si>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</si>
  <si>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</si>
  <si>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</si>
  <si>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</si>
  <si>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</si>
  <si>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</si>
  <si>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</si>
  <si>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</si>
  <si>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</si>
  <si>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</si>
  <si>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</si>
  <si>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</si>
  <si>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</si>
  <si>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</si>
  <si>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</si>
  <si>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</si>
  <si>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</si>
  <si>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</si>
  <si>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</si>
  <si>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</si>
  <si>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</si>
  <si>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</si>
  <si>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</si>
  <si>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</si>
  <si>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</si>
  <si>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</si>
  <si>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</si>
  <si>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</si>
  <si>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</si>
  <si>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</si>
  <si>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</si>
  <si>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</si>
  <si>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</si>
  <si>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</si>
  <si>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</si>
  <si>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</si>
  <si>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</si>
  <si>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</si>
  <si>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</si>
  <si>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</si>
  <si>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</si>
  <si>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</si>
  <si>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</si>
  <si>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</si>
  <si>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</si>
  <si>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</si>
  <si>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</si>
  <si>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</si>
  <si>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</si>
  <si>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</si>
  <si>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</si>
  <si>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</si>
  <si>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</si>
  <si>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</si>
  <si>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</si>
  <si>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</si>
  <si>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</si>
  <si>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</si>
  <si>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</si>
  <si>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</si>
  <si>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</si>
  <si>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</si>
  <si>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</si>
  <si>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</si>
  <si>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</si>
  <si>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</si>
  <si>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</si>
  <si>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</si>
  <si>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</si>
  <si>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</si>
  <si>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</si>
  <si>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</si>
  <si>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</si>
  <si>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</si>
  <si>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</si>
  <si>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</si>
  <si>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</si>
  <si>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</si>
  <si>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</si>
  <si>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</si>
  <si>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</si>
  <si>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</si>
  <si>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</si>
  <si>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</si>
  <si>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</si>
  <si>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</si>
  <si>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</si>
  <si>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</si>
  <si>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</si>
  <si>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</si>
  <si>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</si>
  <si>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</si>
  <si>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</si>
  <si>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</si>
  <si>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</si>
  <si>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</si>
  <si>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</si>
  <si>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</si>
  <si>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</si>
  <si>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</si>
  <si>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</si>
  <si>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</si>
  <si>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</si>
  <si>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</si>
  <si>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</si>
  <si>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</si>
  <si>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</si>
  <si>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</si>
  <si>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</si>
  <si>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</si>
  <si>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</si>
  <si>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</si>
  <si>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</si>
  <si>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</si>
  <si>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</si>
  <si>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</si>
  <si>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</si>
  <si>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</si>
  <si>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</si>
  <si>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</si>
  <si>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</si>
  <si>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</si>
  <si>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</si>
  <si>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</si>
  <si>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</si>
  <si>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</si>
  <si>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</si>
  <si>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</si>
  <si>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</si>
  <si>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</si>
  <si>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</si>
  <si>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</si>
  <si>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</si>
  <si>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</si>
  <si>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</si>
  <si>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</si>
  <si>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</si>
  <si>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</si>
  <si>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</si>
  <si>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</si>
  <si>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</si>
  <si>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</si>
  <si>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</si>
  <si>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</si>
  <si>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</si>
  <si>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</si>
  <si>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</si>
  <si>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</si>
  <si>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</si>
  <si>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</si>
  <si>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</si>
  <si>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</si>
  <si>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</si>
  <si>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</si>
  <si>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</si>
  <si>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</si>
  <si>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</si>
  <si>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</si>
  <si>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</si>
  <si>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</si>
  <si>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</si>
  <si>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</si>
  <si>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</si>
  <si>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</si>
  <si>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</si>
  <si>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</si>
  <si>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</si>
  <si>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</si>
  <si>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</si>
  <si>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</si>
  <si>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</si>
  <si>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</si>
  <si>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</si>
  <si>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</si>
  <si>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</si>
  <si>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</si>
  <si>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</si>
  <si>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</si>
  <si>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</si>
  <si>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</si>
  <si>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</si>
  <si>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</si>
  <si>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</si>
  <si>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</si>
  <si>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</si>
  <si>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</si>
  <si>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</si>
  <si>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</si>
  <si>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</si>
  <si>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</si>
  <si>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</si>
  <si>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</si>
  <si>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</si>
  <si>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</si>
  <si>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</si>
  <si>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</si>
  <si>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</si>
  <si>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</si>
  <si>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</si>
  <si>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</si>
  <si>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</si>
  <si>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</si>
  <si>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</si>
  <si>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</si>
  <si>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</si>
  <si>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</si>
  <si>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</si>
  <si>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</si>
  <si>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</si>
  <si>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</si>
  <si>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</si>
  <si>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</si>
  <si>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</si>
  <si>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</si>
  <si>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</si>
  <si>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</si>
  <si>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</si>
  <si>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</si>
  <si>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</si>
  <si>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</si>
  <si>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</si>
  <si>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</si>
  <si>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</si>
  <si>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</si>
  <si>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</si>
  <si>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</si>
  <si>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</si>
  <si>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</si>
  <si>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</si>
  <si>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</si>
  <si>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</si>
  <si>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</si>
  <si>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</si>
  <si>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</si>
  <si>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</si>
  <si>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</si>
  <si>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</si>
  <si>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</si>
  <si>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</si>
  <si>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</si>
  <si>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</si>
  <si>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</si>
  <si>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</si>
  <si>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</si>
  <si>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</si>
  <si>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</si>
  <si>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</si>
  <si>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</si>
  <si>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</si>
  <si>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</si>
  <si>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</si>
  <si>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</si>
  <si>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</si>
  <si>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</si>
  <si>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</si>
  <si>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</si>
  <si>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</si>
  <si>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</si>
  <si>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</si>
  <si>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</si>
  <si>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</si>
  <si>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</si>
  <si>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</si>
  <si>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</si>
  <si>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</si>
  <si>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</si>
  <si>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</si>
  <si>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</si>
  <si>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</si>
  <si>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</si>
  <si>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</si>
  <si>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</si>
  <si>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</si>
  <si>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</si>
  <si>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</si>
  <si>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</si>
  <si>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</si>
  <si>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</si>
  <si>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</si>
  <si>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</si>
  <si>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</si>
  <si>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</si>
  <si>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</si>
  <si>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</si>
  <si>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</si>
  <si>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</si>
  <si>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</si>
  <si>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</si>
  <si>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</si>
  <si>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</si>
  <si>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</si>
  <si>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</si>
  <si>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</si>
  <si>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</si>
  <si>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</si>
  <si>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</si>
  <si>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</si>
  <si>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</si>
  <si>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</si>
  <si>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</si>
  <si>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</si>
  <si>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</si>
  <si>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</si>
  <si>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</si>
  <si>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</si>
  <si>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</si>
  <si>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</si>
  <si>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</si>
  <si>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</si>
  <si>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</si>
  <si>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</si>
  <si>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</si>
  <si>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</si>
  <si>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</si>
  <si>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</si>
  <si>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</si>
  <si>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</si>
  <si>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</si>
  <si>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</si>
  <si>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</si>
  <si>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</si>
  <si>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</si>
  <si>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</si>
  <si>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</si>
  <si>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</si>
  <si>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</si>
  <si>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</si>
  <si>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</si>
  <si>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</si>
  <si>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</si>
  <si>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</si>
  <si>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</si>
  <si>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</si>
  <si>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</si>
  <si>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</si>
  <si>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</si>
  <si>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</si>
  <si>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</si>
  <si>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</si>
  <si>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</si>
  <si>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</si>
  <si>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</si>
  <si>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</si>
  <si>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</si>
  <si>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</si>
  <si>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</si>
  <si>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</si>
  <si>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</si>
  <si>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</si>
  <si>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</si>
  <si>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</si>
  <si>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</si>
  <si>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</si>
  <si>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</si>
  <si>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</si>
  <si>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</si>
  <si>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</si>
  <si>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</si>
  <si>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</si>
  <si>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</si>
  <si>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</si>
  <si>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</si>
  <si>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</si>
  <si>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</si>
  <si>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</si>
  <si>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</si>
  <si>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</si>
  <si>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</si>
  <si>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</si>
  <si>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</si>
  <si>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</si>
  <si>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</si>
  <si>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</si>
  <si>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</si>
  <si>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</si>
  <si>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</si>
  <si>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</si>
  <si>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</si>
  <si>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</si>
  <si>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</si>
  <si>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</si>
  <si>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</si>
  <si>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</si>
  <si>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</si>
  <si>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</si>
  <si>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</si>
  <si>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</si>
  <si>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</si>
  <si>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</si>
  <si>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</si>
  <si>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</si>
  <si>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</si>
  <si>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</si>
  <si>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</si>
  <si>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</si>
  <si>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</si>
  <si>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</si>
  <si>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</si>
  <si>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</si>
  <si>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</si>
  <si>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</si>
  <si>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</si>
  <si>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</si>
  <si>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</si>
  <si>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</si>
  <si>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</si>
  <si>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</si>
  <si>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</si>
  <si>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</si>
  <si>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</si>
  <si>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</si>
  <si>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</si>
  <si>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</si>
  <si>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</si>
  <si>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</si>
  <si>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</si>
  <si>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</si>
  <si>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</si>
  <si>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</si>
  <si>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</si>
  <si>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</si>
  <si>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</si>
  <si>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</si>
  <si>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</si>
  <si>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</si>
  <si>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</si>
  <si>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</si>
  <si>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</si>
  <si>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</si>
  <si>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</si>
  <si>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</si>
  <si>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</si>
  <si>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</si>
  <si>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</si>
  <si>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</si>
  <si>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</si>
  <si>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</si>
  <si>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</si>
  <si>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</si>
  <si>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</si>
  <si>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</si>
  <si>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</si>
  <si>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</si>
  <si>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</si>
  <si>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</si>
  <si>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</si>
  <si>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</si>
  <si>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</si>
  <si>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</si>
  <si>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</si>
  <si>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</si>
  <si>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</si>
  <si>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</si>
  <si>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</si>
  <si>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</si>
  <si>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</si>
  <si>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</si>
  <si>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</si>
  <si>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</si>
  <si>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</si>
  <si>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</si>
  <si>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</si>
  <si>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</si>
  <si>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</si>
  <si>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</si>
  <si>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</si>
  <si>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</si>
  <si>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</si>
  <si>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</si>
  <si>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</si>
  <si>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</si>
  <si>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</si>
  <si>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</si>
  <si>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</si>
  <si>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</si>
  <si>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</si>
  <si>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</si>
  <si>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</si>
  <si>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</si>
  <si>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</si>
  <si>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</si>
  <si>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</si>
  <si>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</si>
  <si>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</si>
  <si>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</si>
  <si>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</si>
  <si>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</si>
  <si>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</si>
  <si>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</si>
  <si>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</si>
  <si>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</si>
  <si>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</si>
  <si>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</si>
  <si>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</si>
  <si>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</si>
  <si>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</si>
  <si>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</si>
  <si>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</si>
  <si>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</si>
  <si>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</si>
  <si>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</si>
  <si>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</si>
  <si>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</si>
  <si>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</si>
  <si>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</si>
  <si>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</si>
  <si>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</si>
  <si>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</si>
  <si>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</si>
  <si>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</si>
  <si>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</si>
  <si>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</si>
  <si>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</si>
  <si>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</si>
  <si>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</si>
  <si>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</si>
  <si>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</si>
  <si>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</si>
  <si>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</si>
  <si>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</si>
  <si>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</si>
  <si>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</si>
  <si>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</si>
  <si>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</si>
  <si>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</si>
  <si>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</si>
  <si>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</si>
  <si>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</si>
  <si>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</si>
  <si>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</si>
  <si>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</si>
  <si>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</si>
  <si>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</si>
  <si>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</si>
  <si>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</si>
  <si>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</si>
  <si>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</si>
  <si>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</si>
  <si>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</si>
  <si>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</si>
  <si>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</si>
  <si>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</si>
  <si>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</si>
  <si>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</si>
  <si>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</si>
  <si>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</si>
  <si>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</si>
  <si>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</si>
  <si>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</si>
  <si>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</si>
  <si>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</si>
  <si>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</si>
  <si>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</si>
  <si>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</si>
  <si>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</si>
  <si>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</si>
  <si>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</si>
  <si>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</si>
  <si>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</si>
  <si>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</si>
  <si>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</si>
  <si>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</si>
  <si>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</si>
  <si>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</si>
  <si>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</si>
  <si>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</si>
  <si>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</si>
  <si>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</si>
  <si>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</si>
  <si>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</si>
  <si>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</si>
  <si>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</si>
  <si>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</si>
  <si>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</si>
  <si>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</si>
  <si>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</si>
  <si>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</si>
  <si>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</si>
  <si>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</si>
  <si>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</si>
  <si>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</si>
  <si>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</si>
  <si>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</si>
  <si>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</si>
  <si>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</si>
  <si>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</si>
  <si>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</si>
  <si>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</si>
  <si>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</si>
  <si>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</si>
  <si>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</si>
  <si>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</si>
  <si>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</si>
  <si>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</si>
  <si>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</si>
  <si>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</si>
  <si>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</si>
  <si>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</si>
  <si>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</si>
  <si>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</si>
  <si>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</si>
  <si>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</si>
  <si>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</si>
  <si>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</si>
  <si>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</si>
  <si>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</si>
  <si>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</si>
  <si>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</si>
  <si>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</si>
  <si>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</si>
  <si>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</si>
  <si>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</si>
  <si>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</si>
  <si>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</si>
  <si>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</si>
  <si>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</si>
  <si>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</si>
  <si>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</si>
  <si>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</si>
  <si>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</si>
  <si>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</si>
  <si>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</si>
  <si>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</si>
  <si>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</si>
  <si>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</si>
  <si>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</si>
  <si>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</si>
  <si>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</si>
  <si>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</si>
  <si>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</si>
  <si>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</si>
  <si>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</si>
  <si>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</si>
  <si>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</si>
  <si>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</si>
  <si>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</si>
  <si>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</si>
  <si>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</si>
  <si>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</si>
  <si>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</si>
  <si>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</si>
  <si>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</si>
  <si>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</si>
  <si>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</si>
  <si>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</si>
  <si>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</si>
  <si>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</si>
  <si>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</si>
  <si>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</si>
  <si>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</si>
  <si>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</si>
  <si>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</si>
  <si>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</si>
  <si>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</si>
  <si>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</si>
  <si>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</si>
  <si>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</si>
  <si>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</si>
  <si>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</si>
  <si>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</si>
  <si>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</si>
  <si>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</si>
  <si>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</si>
  <si>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</si>
  <si>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</si>
  <si>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</si>
  <si>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</si>
  <si>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</si>
  <si>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</si>
  <si>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</si>
  <si>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</si>
  <si>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</si>
  <si>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</si>
  <si>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</si>
  <si>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</si>
  <si>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</si>
  <si>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</si>
  <si>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</si>
  <si>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</si>
  <si>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</si>
  <si>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</si>
  <si>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</si>
  <si>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</si>
  <si>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</si>
  <si>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</si>
  <si>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</si>
  <si>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</si>
  <si>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</si>
  <si>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</si>
  <si>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</si>
  <si>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</si>
  <si>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</si>
  <si>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</si>
  <si>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</si>
  <si>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</si>
  <si>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</si>
  <si>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</si>
  <si>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</si>
  <si>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</si>
  <si>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</si>
  <si>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</si>
  <si>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</si>
  <si>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</si>
  <si>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</si>
  <si>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</si>
  <si>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</si>
  <si>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</si>
  <si>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</si>
  <si>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</si>
  <si>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</si>
  <si>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</si>
  <si>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</si>
  <si>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</si>
  <si>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</si>
  <si>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</si>
  <si>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</si>
  <si>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</si>
  <si>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</si>
  <si>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</si>
  <si>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</si>
  <si>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</si>
  <si>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</si>
  <si>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</si>
  <si>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</si>
  <si>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</si>
  <si>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</si>
  <si>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</si>
  <si>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</si>
  <si>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</si>
  <si>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</si>
  <si>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</si>
  <si>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</si>
  <si>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</si>
  <si>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</si>
  <si>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</si>
  <si>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</si>
  <si>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</si>
  <si>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</si>
  <si>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</si>
  <si>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</si>
  <si>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</si>
  <si>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</si>
  <si>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</si>
  <si>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</si>
  <si>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</si>
  <si>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</si>
  <si>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</si>
  <si>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</si>
  <si>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</si>
  <si>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</si>
  <si>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</si>
  <si>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</si>
  <si>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</si>
  <si>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</si>
  <si>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</si>
  <si>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</si>
  <si>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</si>
  <si>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</si>
  <si>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</si>
  <si>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</si>
  <si>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</si>
  <si>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</si>
  <si>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</si>
  <si>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</si>
  <si>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</si>
  <si>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</si>
  <si>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</si>
  <si>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</si>
  <si>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</si>
  <si>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</si>
  <si>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</si>
  <si>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</si>
  <si>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</si>
  <si>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</si>
  <si>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</si>
  <si>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</si>
  <si>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</si>
  <si>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</si>
  <si>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</si>
  <si>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</si>
  <si>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</si>
  <si>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</si>
  <si>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</si>
  <si>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</si>
  <si>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</si>
  <si>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</si>
  <si>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</si>
  <si>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</si>
  <si>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</si>
  <si>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</si>
  <si>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</si>
  <si>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</si>
  <si>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</si>
  <si>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</si>
  <si>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</si>
  <si>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</si>
  <si>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</si>
  <si>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</si>
  <si>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</si>
  <si>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</si>
  <si>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</si>
  <si>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</si>
  <si>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</si>
  <si>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</si>
  <si>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</si>
  <si>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</si>
  <si>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</si>
  <si>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</si>
  <si>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</si>
  <si>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</si>
  <si>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</si>
  <si>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</si>
  <si>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</si>
  <si>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</si>
  <si>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</si>
  <si>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</si>
  <si>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</si>
  <si>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</si>
  <si>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</si>
  <si>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</si>
  <si>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</si>
  <si>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</si>
  <si>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</si>
  <si>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</si>
  <si>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</si>
  <si>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</si>
  <si>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</si>
  <si>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</si>
  <si>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</si>
  <si>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</si>
  <si>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</si>
  <si>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</si>
  <si>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</si>
  <si>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</si>
  <si>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</si>
  <si>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</si>
  <si>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</si>
  <si>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</si>
  <si>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</si>
  <si>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</si>
  <si>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</si>
  <si>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</si>
  <si>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</si>
  <si>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</si>
  <si>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</si>
  <si>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</si>
  <si>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</si>
  <si>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</si>
  <si>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</si>
  <si>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</si>
  <si>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</si>
  <si>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</si>
  <si>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</si>
  <si>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</si>
  <si>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</si>
  <si>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</si>
  <si>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</si>
  <si>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</si>
  <si>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</si>
  <si>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</si>
  <si>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</si>
  <si>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</si>
  <si>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</si>
  <si>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</si>
  <si>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</si>
  <si>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</si>
  <si>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</si>
  <si>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</si>
  <si>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</si>
  <si>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</si>
  <si>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</si>
  <si>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</si>
  <si>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</si>
  <si>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</si>
  <si>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</si>
  <si>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</si>
  <si>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</si>
  <si>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</si>
  <si>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</si>
  <si>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</si>
  <si>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</si>
  <si>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</si>
  <si>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</si>
  <si>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</si>
  <si>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</si>
  <si>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</si>
  <si>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</si>
  <si>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</si>
  <si>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</si>
  <si>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</si>
  <si>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</si>
  <si>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</si>
  <si>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</si>
  <si>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</si>
  <si>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</si>
  <si>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</si>
  <si>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</si>
  <si>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</si>
  <si>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</si>
  <si>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</si>
  <si>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</si>
  <si>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</si>
  <si>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</si>
  <si>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</si>
  <si>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</si>
  <si>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</si>
  <si>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</si>
  <si>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</si>
  <si>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</si>
  <si>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</si>
  <si>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</si>
  <si>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</si>
  <si>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</si>
  <si>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</si>
  <si>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</si>
  <si>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</si>
  <si>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</si>
  <si>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</si>
  <si>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</si>
  <si>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</si>
  <si>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</si>
  <si>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</si>
  <si>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</si>
  <si>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</si>
  <si>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</si>
  <si>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</si>
  <si>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</si>
  <si>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</si>
  <si>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</si>
  <si>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</si>
  <si>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</si>
  <si>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</si>
  <si>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</si>
  <si>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</si>
  <si>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</si>
  <si>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</si>
  <si>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</si>
  <si>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</si>
  <si>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</si>
  <si>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</si>
  <si>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</si>
  <si>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</si>
  <si>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</si>
  <si>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</si>
  <si>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</si>
  <si>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</si>
  <si>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</si>
  <si>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</si>
  <si>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</si>
  <si>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</si>
  <si>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</si>
  <si>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</si>
  <si>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</si>
  <si>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</si>
  <si>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</si>
  <si>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</si>
  <si>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</si>
  <si>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</si>
  <si>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</si>
  <si>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</si>
  <si>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</si>
  <si>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</si>
  <si>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</si>
  <si>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</si>
  <si>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</si>
  <si>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</si>
  <si>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</si>
  <si>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</si>
  <si>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</si>
  <si>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</si>
  <si>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</si>
  <si>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</si>
  <si>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</si>
  <si>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</si>
  <si>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</si>
  <si>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</si>
  <si>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</si>
  <si>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</si>
  <si>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</si>
  <si>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</si>
  <si>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</si>
  <si>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</si>
  <si>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</si>
  <si>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</si>
  <si>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</si>
  <si>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</si>
  <si>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</si>
  <si>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</si>
  <si>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</si>
  <si>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</si>
  <si>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</si>
  <si>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</si>
  <si>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</si>
  <si>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</si>
  <si>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</si>
  <si>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</si>
  <si>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</si>
  <si>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</si>
  <si>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</si>
  <si>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</si>
  <si>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</si>
  <si>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</si>
  <si>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</si>
  <si>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</si>
  <si>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</si>
  <si>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</si>
  <si>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</si>
  <si>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</si>
  <si>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</si>
  <si>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</si>
  <si>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</si>
  <si>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</si>
  <si>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</si>
  <si>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</si>
  <si>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</si>
  <si>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</si>
  <si>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</si>
  <si>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</si>
  <si>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</si>
  <si>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</si>
  <si>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</si>
  <si>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</si>
  <si>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</si>
  <si>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</si>
  <si>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</si>
  <si>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</si>
  <si>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</si>
  <si>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</si>
  <si>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</si>
  <si>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</si>
  <si>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</si>
  <si>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</si>
  <si>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</si>
  <si>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</si>
  <si>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</si>
  <si>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</si>
  <si>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</si>
  <si>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</si>
  <si>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</si>
  <si>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</si>
  <si>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</si>
  <si>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</si>
  <si>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</si>
  <si>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</si>
  <si>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</si>
  <si>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</si>
  <si>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</si>
  <si>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</si>
  <si>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</si>
  <si>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</si>
  <si>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</si>
  <si>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</si>
  <si>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</si>
  <si>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</si>
  <si>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</si>
  <si>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</si>
  <si>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</si>
  <si>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</si>
  <si>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</si>
  <si>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</si>
  <si>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</si>
  <si>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</si>
  <si>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</si>
  <si>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</si>
  <si>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</si>
  <si>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</si>
  <si>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</si>
  <si>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</si>
  <si>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</si>
  <si>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</si>
  <si>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</si>
  <si>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</si>
  <si>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</si>
  <si>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</si>
  <si>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</si>
  <si>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</si>
  <si>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</si>
  <si>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</si>
  <si>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</si>
  <si>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</si>
  <si>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</si>
  <si>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</si>
  <si>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</si>
  <si>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</si>
  <si>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</si>
  <si>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</si>
  <si>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</si>
  <si>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</si>
  <si>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</si>
  <si>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</si>
  <si>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</si>
  <si>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</si>
  <si>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</si>
  <si>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</si>
  <si>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</si>
  <si>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</si>
  <si>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</si>
  <si>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</si>
  <si>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</si>
  <si>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</si>
  <si>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</si>
  <si>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</si>
  <si>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</si>
  <si>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</si>
  <si>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</si>
  <si>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</si>
  <si>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</si>
  <si>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</si>
  <si>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</si>
  <si>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</si>
  <si>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</si>
  <si>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</si>
  <si>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</si>
  <si>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</si>
  <si>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</si>
  <si>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</si>
  <si>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</si>
  <si>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</si>
  <si>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</si>
  <si>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</si>
  <si>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</si>
  <si>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</si>
  <si>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</si>
  <si>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</si>
  <si>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</si>
  <si>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</si>
  <si>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</si>
  <si>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</si>
  <si>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</si>
  <si>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</si>
  <si>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</si>
  <si>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</si>
  <si>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</si>
  <si>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</si>
  <si>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</si>
  <si>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</si>
  <si>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</si>
  <si>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</si>
  <si>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</si>
  <si>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</si>
  <si>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</si>
  <si>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</si>
  <si>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</si>
  <si>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</si>
  <si>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</si>
  <si>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</si>
  <si>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</si>
  <si>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</si>
  <si>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</si>
  <si>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</si>
  <si>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</si>
  <si>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</si>
  <si>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</si>
  <si>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</si>
  <si>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</si>
  <si>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</si>
  <si>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</si>
  <si>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</si>
  <si>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</si>
  <si>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</si>
  <si>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</si>
  <si>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</si>
  <si>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</si>
  <si>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</si>
  <si>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</si>
  <si>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</si>
  <si>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</si>
  <si>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</si>
  <si>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</si>
  <si>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</si>
  <si>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</si>
  <si>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</si>
  <si>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</si>
  <si>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</si>
  <si>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</si>
  <si>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</si>
  <si>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</si>
  <si>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</si>
  <si>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</si>
  <si>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</si>
  <si>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</si>
  <si>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</si>
  <si>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</si>
  <si>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</si>
  <si>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</si>
  <si>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</si>
  <si>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</si>
  <si>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</si>
  <si>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</si>
  <si>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</si>
  <si>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</si>
  <si>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</si>
  <si>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</si>
  <si>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</si>
  <si>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</si>
  <si>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</si>
  <si>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</si>
  <si>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</si>
  <si>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</si>
  <si>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</si>
  <si>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</si>
  <si>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</si>
  <si>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</si>
  <si>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</si>
  <si>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</si>
  <si>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</si>
  <si>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</si>
  <si>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</si>
  <si>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</si>
  <si>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</si>
  <si>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</si>
  <si>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</si>
  <si>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</si>
  <si>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</si>
  <si>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</si>
  <si>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</si>
  <si>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</si>
  <si>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</si>
  <si>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</si>
  <si>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</si>
  <si>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</si>
  <si>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</si>
  <si>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</si>
  <si>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</si>
  <si>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</si>
  <si>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</si>
  <si>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</si>
  <si>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</si>
  <si>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</si>
  <si>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</si>
  <si>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</si>
  <si>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</si>
  <si>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</si>
  <si>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</si>
  <si>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</si>
  <si>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</si>
  <si>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</si>
  <si>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</si>
  <si>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</si>
  <si>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</si>
  <si>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</si>
  <si>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</si>
  <si>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</si>
  <si>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</si>
  <si>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</si>
  <si>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</si>
  <si>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</si>
  <si>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</si>
  <si>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</si>
  <si>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</si>
  <si>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</si>
  <si>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</si>
  <si>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</si>
  <si>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</si>
  <si>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</si>
  <si>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</si>
  <si>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</si>
  <si>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</si>
  <si>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</si>
  <si>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</si>
  <si>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</si>
  <si>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</si>
  <si>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</si>
  <si>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</si>
  <si>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</si>
  <si>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</si>
  <si>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</si>
  <si>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</si>
  <si>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</si>
  <si>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</si>
  <si>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</si>
  <si>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</si>
  <si>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</si>
  <si>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</si>
  <si>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</si>
  <si>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</si>
  <si>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</si>
  <si>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</si>
  <si>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</si>
  <si>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</si>
  <si>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</si>
  <si>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</si>
  <si>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</si>
  <si>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</si>
  <si>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</si>
  <si>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</si>
  <si>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</si>
  <si>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</si>
  <si>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</si>
  <si>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</si>
  <si>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</si>
  <si>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</si>
  <si>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</si>
  <si>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</si>
  <si>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</si>
  <si>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</si>
  <si>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</si>
  <si>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</si>
  <si>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</si>
  <si>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</si>
  <si>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</si>
  <si>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</si>
  <si>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</si>
  <si>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</si>
  <si>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</si>
  <si>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</si>
  <si>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</si>
  <si>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</si>
  <si>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</si>
  <si>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</si>
  <si>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</si>
  <si>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</si>
  <si>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</si>
  <si>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</si>
  <si>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</si>
  <si>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</si>
  <si>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</si>
  <si>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</si>
  <si>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</si>
  <si>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</si>
  <si>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</si>
  <si>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</si>
  <si>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</si>
  <si>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</si>
  <si>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</si>
  <si>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</si>
  <si>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</si>
  <si>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</si>
  <si>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</si>
  <si>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</si>
  <si>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</si>
  <si>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</si>
  <si>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</si>
  <si>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</si>
  <si>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</si>
  <si>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</si>
  <si>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</si>
  <si>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</si>
  <si>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</si>
  <si>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</si>
  <si>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</si>
  <si>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</si>
  <si>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</si>
  <si>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</si>
  <si>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</si>
  <si>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</si>
  <si>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</si>
  <si>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</si>
  <si>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</si>
  <si>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</si>
  <si>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</si>
  <si>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</si>
  <si>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</si>
  <si>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</si>
  <si>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</si>
  <si>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</si>
  <si>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</si>
  <si>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</si>
  <si>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</si>
  <si>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</si>
  <si>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</si>
  <si>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</si>
  <si>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</si>
  <si>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</si>
  <si>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</si>
  <si>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</si>
  <si>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</si>
  <si>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</si>
  <si>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</si>
  <si>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</si>
  <si>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</si>
  <si>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</si>
  <si>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</si>
  <si>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</si>
  <si>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</si>
  <si>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</si>
  <si>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</si>
  <si>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</si>
  <si>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</si>
  <si>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</si>
  <si>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</si>
  <si>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</si>
  <si>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</si>
  <si>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</si>
  <si>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</si>
  <si>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</si>
  <si>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</si>
  <si>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</si>
  <si>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</si>
  <si>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</si>
  <si>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</si>
  <si>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</si>
  <si>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</si>
  <si>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</si>
  <si>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</si>
  <si>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</si>
  <si>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</si>
  <si>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</si>
  <si>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</si>
  <si>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</si>
  <si>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</si>
  <si>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</si>
  <si>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</si>
  <si>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</si>
  <si>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</si>
  <si>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</si>
  <si>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</si>
  <si>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</si>
  <si>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</si>
  <si>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</si>
  <si>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</si>
  <si>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</si>
  <si>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</si>
  <si>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</si>
  <si>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</si>
  <si>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</si>
  <si>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</si>
  <si>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</si>
  <si>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</si>
  <si>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</si>
  <si>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</si>
  <si>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</si>
  <si>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</si>
  <si>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</si>
  <si>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</si>
  <si>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</si>
  <si>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</si>
  <si>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</si>
  <si>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</si>
  <si>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</si>
  <si>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</si>
  <si>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</si>
  <si>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</si>
  <si>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</si>
  <si>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</si>
  <si>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</si>
  <si>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</si>
  <si>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</si>
  <si>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</si>
  <si>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</si>
  <si>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</si>
  <si>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</si>
  <si>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</si>
  <si>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</si>
  <si>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</si>
  <si>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</si>
  <si>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</si>
  <si>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</si>
  <si>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</si>
  <si>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</si>
  <si>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</si>
  <si>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</si>
  <si>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</si>
  <si>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</si>
  <si>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</si>
  <si>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</si>
  <si>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</si>
  <si>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</si>
  <si>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</si>
  <si>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</si>
  <si>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</si>
  <si>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</si>
  <si>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</si>
  <si>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</si>
  <si>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</si>
  <si>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</si>
  <si>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</si>
  <si>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</si>
  <si>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</si>
  <si>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</si>
  <si>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</si>
  <si>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</si>
  <si>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</si>
  <si>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</si>
  <si>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</si>
  <si>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</si>
  <si>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</si>
  <si>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</si>
  <si>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</si>
  <si>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</si>
  <si>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</si>
  <si>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</si>
  <si>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</si>
  <si>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</si>
  <si>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</si>
  <si>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</si>
  <si>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</si>
  <si>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</si>
  <si>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</si>
  <si>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</si>
  <si>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</si>
  <si>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</si>
  <si>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</si>
  <si>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</si>
  <si>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</si>
  <si>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</si>
  <si>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</si>
  <si>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</si>
  <si>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</si>
  <si>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</si>
  <si>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</si>
  <si>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</si>
  <si>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</si>
  <si>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</si>
  <si>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</si>
  <si>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</si>
  <si>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</si>
  <si>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</si>
  <si>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</si>
  <si>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</si>
  <si>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</si>
  <si>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</si>
  <si>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</si>
  <si>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</si>
  <si>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</si>
  <si>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</si>
  <si>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</si>
  <si>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</si>
  <si>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</si>
  <si>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</si>
  <si>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</si>
  <si>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</si>
  <si>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</si>
  <si>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</si>
  <si>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</si>
  <si>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</si>
  <si>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</si>
  <si>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</si>
  <si>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</si>
  <si>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</si>
  <si>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</si>
  <si>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</si>
  <si>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</si>
  <si>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</si>
  <si>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</si>
  <si>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</si>
  <si>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</si>
  <si>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</si>
  <si>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</si>
  <si>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</si>
  <si>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</si>
  <si>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</si>
  <si>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</si>
  <si>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</si>
  <si>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</si>
  <si>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</si>
  <si>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</si>
  <si>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</si>
  <si>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</si>
  <si>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</si>
  <si>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</si>
  <si>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</si>
  <si>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</si>
  <si>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</si>
  <si>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</si>
  <si>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</si>
  <si>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</si>
  <si>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</si>
  <si>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</si>
  <si>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</si>
  <si>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</si>
  <si>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</si>
  <si>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</si>
  <si>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</si>
  <si>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</si>
  <si>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</si>
  <si>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</si>
  <si>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</si>
  <si>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</si>
  <si>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</si>
  <si>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</si>
  <si>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</si>
  <si>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</si>
  <si>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</si>
  <si>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</si>
  <si>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</si>
  <si>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</si>
  <si>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</si>
  <si>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</si>
  <si>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</si>
  <si>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</si>
  <si>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</si>
  <si>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</si>
  <si>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</si>
  <si>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</si>
  <si>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</si>
  <si>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</si>
  <si>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</si>
  <si>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</si>
  <si>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</si>
  <si>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</si>
  <si>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</si>
  <si>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</si>
  <si>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</si>
  <si>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</si>
  <si>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</si>
  <si>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</si>
  <si>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</si>
  <si>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</si>
  <si>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</si>
  <si>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</si>
  <si>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</si>
  <si>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</si>
  <si>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</si>
  <si>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</si>
  <si>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</si>
  <si>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</si>
  <si>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</si>
  <si>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</si>
  <si>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</si>
  <si>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</si>
  <si>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</si>
  <si>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</si>
  <si>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</si>
  <si>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</si>
  <si>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</si>
  <si>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</si>
  <si>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</si>
  <si>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</si>
  <si>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</si>
  <si>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</si>
  <si>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</si>
  <si>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</si>
  <si>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</si>
  <si>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</si>
  <si>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</si>
  <si>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</si>
  <si>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</si>
  <si>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</si>
  <si>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</si>
  <si>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</si>
  <si>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</si>
  <si>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</si>
  <si>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</si>
  <si>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</si>
  <si>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</si>
  <si>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</si>
  <si>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</si>
  <si>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</si>
  <si>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</si>
  <si>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</si>
  <si>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</si>
  <si>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</si>
  <si>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</si>
  <si>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</si>
  <si>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</si>
  <si>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</si>
  <si>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</si>
  <si>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</si>
  <si>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</si>
  <si>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</si>
  <si>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</si>
  <si>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</si>
  <si>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</si>
  <si>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</si>
  <si>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</si>
  <si>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</si>
  <si>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</si>
  <si>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</si>
  <si>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</si>
  <si>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</si>
  <si>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</si>
  <si>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</si>
  <si>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</si>
  <si>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</si>
  <si>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</si>
  <si>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</si>
  <si>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</si>
  <si>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</si>
  <si>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</si>
  <si>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</si>
  <si>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</si>
  <si>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</si>
  <si>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</si>
  <si>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</si>
  <si>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</si>
  <si>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</si>
  <si>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</si>
  <si>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</si>
  <si>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</si>
  <si>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</si>
  <si>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</si>
  <si>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</si>
  <si>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</si>
  <si>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</si>
  <si>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</si>
  <si>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</si>
  <si>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</si>
  <si>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</si>
  <si>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</si>
  <si>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</si>
  <si>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</si>
  <si>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</si>
  <si>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</si>
  <si>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</si>
  <si>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</si>
  <si>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</si>
  <si>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</si>
  <si>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</si>
  <si>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</si>
  <si>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</si>
  <si>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</si>
  <si>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</si>
  <si>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</si>
  <si>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</si>
  <si>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</si>
  <si>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</si>
  <si>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</si>
  <si>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</si>
  <si>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</si>
  <si>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</si>
  <si>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</si>
  <si>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</si>
  <si>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</si>
  <si>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</si>
  <si>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</si>
  <si>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</si>
  <si>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</si>
  <si>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</si>
  <si>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</si>
  <si>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</si>
  <si>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</si>
  <si>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</si>
  <si>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</si>
  <si>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</si>
  <si>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</si>
  <si>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</si>
  <si>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</si>
  <si>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</si>
  <si>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</si>
  <si>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</si>
  <si>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</si>
  <si>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</si>
  <si>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</si>
  <si>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</si>
  <si>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</si>
  <si>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</si>
  <si>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</si>
  <si>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</si>
  <si>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</si>
  <si>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</si>
  <si>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</si>
  <si>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</si>
  <si>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</si>
  <si>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</si>
  <si>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</si>
  <si>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</si>
  <si>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</si>
  <si>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</si>
  <si>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</si>
  <si>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</si>
  <si>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</si>
  <si>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</si>
  <si>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</si>
  <si>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</si>
  <si>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</si>
  <si>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</si>
  <si>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</si>
  <si>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</si>
  <si>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</si>
  <si>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</si>
  <si>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</si>
  <si>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</si>
  <si>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</si>
  <si>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</si>
  <si>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</si>
  <si>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</si>
  <si>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</si>
  <si>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</si>
  <si>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</si>
  <si>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</si>
  <si>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</si>
  <si>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</si>
  <si>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</si>
  <si>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</si>
  <si>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</si>
  <si>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</si>
  <si>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</si>
  <si>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</si>
  <si>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</si>
  <si>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</si>
  <si>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</si>
  <si>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</si>
  <si>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</si>
  <si>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</si>
  <si>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</si>
  <si>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</si>
  <si>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</si>
  <si>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</si>
  <si>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</si>
  <si>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</si>
  <si>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</si>
  <si>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</si>
  <si>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</si>
  <si>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</si>
  <si>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</si>
  <si>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</si>
  <si>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</si>
  <si>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</si>
  <si>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</si>
  <si>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</si>
  <si>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</si>
  <si>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</si>
  <si>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</si>
  <si>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</si>
  <si>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</si>
  <si>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</si>
  <si>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</si>
  <si>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</si>
  <si>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</si>
  <si>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</si>
  <si>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</si>
  <si>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</si>
  <si>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</si>
  <si>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</si>
  <si>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</si>
  <si>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</si>
  <si>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</si>
  <si>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</si>
  <si>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</si>
  <si>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</si>
  <si>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</si>
  <si>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</si>
  <si>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</si>
  <si>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</si>
  <si>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</si>
  <si>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</si>
  <si>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</si>
  <si>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</si>
  <si>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</si>
  <si>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</si>
  <si>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</si>
  <si>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</si>
  <si>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</si>
  <si>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</si>
  <si>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</si>
  <si>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</si>
  <si>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</si>
  <si>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</si>
  <si>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</si>
  <si>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</si>
  <si>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</si>
  <si>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</si>
  <si>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</si>
  <si>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</si>
  <si>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</si>
  <si>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</si>
  <si>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</si>
  <si>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</si>
  <si>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</si>
  <si>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</si>
  <si>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</si>
  <si>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</si>
  <si>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</si>
  <si>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</si>
  <si>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</si>
  <si>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</si>
  <si>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</si>
  <si>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</si>
  <si>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</si>
  <si>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</si>
  <si>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</si>
  <si>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</si>
  <si>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</si>
  <si>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</si>
  <si>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</si>
  <si>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</si>
  <si>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</si>
  <si>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</si>
  <si>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</si>
  <si>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</si>
  <si>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</si>
  <si>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</si>
  <si>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</si>
  <si>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</si>
  <si>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</si>
  <si>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</si>
  <si>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</si>
  <si>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</si>
  <si>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</si>
  <si>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</si>
  <si>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</si>
  <si>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</si>
  <si>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</si>
  <si>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</si>
  <si>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</si>
  <si>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</si>
  <si>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</si>
  <si>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</si>
  <si>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</si>
  <si>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</si>
  <si>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</si>
  <si>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</si>
  <si>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</si>
  <si>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</si>
  <si>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</si>
  <si>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</si>
  <si>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</si>
  <si>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</si>
  <si>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</si>
  <si>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</si>
  <si>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</si>
  <si>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</si>
  <si>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</si>
  <si>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</si>
  <si>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</si>
  <si>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</si>
  <si>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</si>
  <si>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</si>
  <si>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</si>
  <si>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</si>
  <si>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</si>
  <si>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</si>
  <si>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</si>
  <si>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</si>
  <si>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</si>
  <si>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</si>
  <si>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</si>
  <si>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</si>
  <si>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</si>
  <si>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</si>
  <si>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</si>
  <si>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</si>
  <si>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</si>
  <si>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</si>
  <si>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</si>
  <si>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</si>
  <si>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</si>
  <si>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</si>
  <si>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</si>
  <si>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</si>
  <si>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</si>
  <si>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</si>
  <si>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</si>
  <si>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</si>
  <si>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</si>
  <si>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</si>
  <si>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</si>
  <si>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</si>
  <si>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</si>
  <si>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</si>
  <si>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</si>
  <si>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</si>
  <si>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</si>
  <si>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</si>
  <si>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</si>
  <si>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</si>
  <si>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</si>
  <si>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</si>
  <si>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</si>
  <si>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</si>
  <si>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</si>
  <si>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</si>
  <si>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</si>
  <si>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</si>
  <si>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</si>
  <si>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</si>
  <si>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</si>
  <si>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</si>
  <si>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</si>
  <si>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</si>
  <si>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</si>
  <si>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</si>
  <si>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</si>
  <si>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</si>
  <si>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</si>
  <si>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</si>
  <si>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</si>
  <si>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</si>
  <si>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</si>
  <si>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</si>
  <si>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</si>
  <si>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</si>
  <si>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</si>
  <si>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</si>
  <si>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</si>
  <si>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</si>
  <si>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</si>
  <si>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</si>
  <si>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</si>
  <si>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</si>
  <si>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</si>
  <si>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</si>
  <si>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</si>
  <si>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</si>
  <si>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</si>
  <si>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</si>
  <si>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</si>
  <si>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</si>
  <si>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</si>
  <si>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</si>
  <si>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</si>
  <si>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</si>
  <si>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</si>
  <si>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</si>
  <si>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</si>
  <si>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</si>
  <si>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</si>
  <si>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</si>
  <si>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</si>
  <si>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</si>
  <si>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</si>
  <si>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</si>
  <si>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</si>
  <si>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</si>
  <si>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</si>
  <si>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</si>
  <si>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</si>
  <si>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</si>
  <si>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</si>
  <si>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</si>
  <si>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</si>
  <si>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</si>
  <si>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</si>
  <si>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</si>
  <si>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</si>
  <si>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</si>
  <si>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</si>
  <si>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</si>
  <si>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</si>
  <si>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</si>
  <si>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</si>
  <si>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</si>
  <si>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</si>
  <si>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</si>
  <si>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</si>
  <si>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</si>
  <si>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</si>
  <si>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</si>
  <si>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</si>
  <si>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</si>
  <si>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</si>
  <si>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</si>
  <si>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</si>
  <si>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</si>
  <si>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</si>
  <si>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</si>
  <si>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</si>
  <si>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</si>
  <si>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</si>
  <si>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</si>
  <si>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</si>
  <si>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</si>
  <si>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</si>
  <si>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</si>
  <si>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</si>
  <si>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</si>
  <si>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</si>
  <si>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</si>
  <si>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</si>
  <si>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</si>
  <si>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</si>
  <si>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</si>
  <si>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</si>
  <si>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</si>
  <si>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</si>
  <si>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</si>
  <si>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</si>
  <si>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</si>
  <si>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</si>
  <si>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</si>
  <si>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</si>
  <si>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</si>
  <si>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</si>
  <si>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</si>
  <si>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</si>
  <si>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</si>
  <si>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</si>
  <si>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</si>
  <si>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</si>
  <si>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</si>
  <si>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</si>
  <si>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</si>
  <si>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</si>
  <si>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</si>
  <si>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</si>
  <si>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</si>
  <si>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</si>
  <si>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</si>
  <si>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</si>
  <si>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</si>
  <si>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</si>
  <si>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</si>
  <si>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</si>
  <si>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</si>
  <si>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</si>
  <si>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</si>
  <si>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</si>
  <si>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</si>
  <si>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</si>
  <si>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</si>
  <si>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</si>
  <si>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</si>
  <si>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</si>
  <si>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</si>
  <si>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</si>
  <si>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</si>
  <si>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</si>
  <si>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</si>
  <si>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</si>
  <si>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</si>
  <si>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</si>
  <si>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</si>
  <si>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</si>
  <si>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</si>
  <si>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</si>
  <si>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</si>
  <si>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</si>
  <si>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</si>
  <si>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</si>
  <si>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</si>
  <si>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</si>
  <si>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</si>
  <si>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</si>
  <si>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</si>
  <si>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</si>
  <si>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</si>
  <si>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</si>
  <si>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</si>
  <si>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</si>
  <si>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</si>
  <si>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</si>
  <si>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</si>
  <si>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</si>
  <si>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</si>
  <si>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</si>
  <si>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</si>
  <si>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</si>
  <si>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</si>
  <si>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</si>
  <si>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</si>
  <si>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</si>
  <si>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</si>
  <si>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</si>
  <si>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</si>
  <si>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</si>
  <si>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</si>
  <si>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</si>
  <si>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</si>
  <si>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</si>
  <si>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</si>
  <si>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</si>
  <si>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</si>
  <si>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</si>
  <si>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</si>
  <si>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</si>
  <si>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</si>
  <si>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</si>
  <si>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</si>
  <si>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</si>
  <si>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</si>
  <si>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</si>
  <si>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</si>
  <si>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</si>
  <si>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</si>
  <si>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</si>
  <si>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</si>
  <si>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</si>
  <si>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</si>
  <si>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</si>
  <si>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</si>
  <si>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</si>
  <si>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</si>
  <si>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</si>
  <si>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</si>
  <si>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</si>
  <si>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</si>
  <si>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</si>
  <si>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</si>
  <si>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</si>
  <si>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</si>
  <si>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</si>
  <si>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</si>
  <si>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</si>
  <si>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</si>
  <si>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</si>
  <si>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</si>
  <si>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</si>
  <si>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</si>
  <si>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</si>
  <si>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</si>
  <si>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</si>
  <si>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</si>
  <si>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</si>
  <si>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</si>
  <si>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</si>
  <si>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</si>
  <si>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</si>
  <si>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</si>
  <si>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</si>
  <si>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</si>
  <si>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</si>
  <si>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</si>
  <si>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</si>
  <si>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</si>
  <si>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</si>
  <si>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</si>
  <si>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</si>
  <si>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</si>
  <si>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</si>
  <si>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</si>
  <si>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</si>
  <si>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</si>
  <si>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</si>
  <si>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</si>
  <si>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</si>
  <si>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</si>
  <si>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</si>
  <si>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</si>
  <si>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</si>
  <si>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</si>
  <si>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</si>
  <si>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</si>
  <si>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</si>
  <si>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</si>
  <si>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</si>
  <si>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</si>
  <si>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</si>
  <si>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</si>
  <si>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</si>
  <si>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</si>
  <si>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</si>
  <si>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</si>
  <si>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</si>
  <si>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</si>
  <si>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</si>
  <si>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</si>
  <si>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</si>
  <si>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</si>
  <si>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</si>
  <si>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</si>
  <si>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</si>
  <si>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</si>
  <si>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</si>
  <si>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</si>
  <si>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</si>
  <si>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</si>
  <si>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</si>
  <si>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</si>
  <si>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</si>
  <si>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</si>
  <si>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</si>
  <si>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</si>
  <si>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</si>
  <si>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</si>
  <si>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</si>
  <si>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</si>
  <si>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</si>
  <si>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</si>
  <si>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</si>
  <si>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</si>
  <si>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</si>
  <si>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</si>
  <si>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</si>
  <si>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</si>
  <si>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</si>
  <si>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</si>
  <si>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</si>
  <si>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</si>
  <si>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</si>
  <si>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</si>
  <si>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</si>
  <si>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</si>
  <si>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</si>
  <si>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</si>
  <si>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</si>
  <si>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</si>
  <si>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</si>
  <si>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</si>
  <si>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</si>
  <si>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</si>
  <si>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</si>
  <si>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</si>
  <si>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</si>
  <si>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</si>
  <si>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</si>
  <si>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</si>
  <si>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</si>
  <si>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</si>
  <si>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</si>
  <si>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</si>
  <si>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</si>
  <si>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</si>
  <si>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</si>
  <si>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</si>
  <si>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</si>
  <si>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</si>
  <si>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</si>
  <si>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</si>
  <si>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</si>
  <si>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</si>
  <si>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</si>
  <si>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</si>
  <si>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</si>
  <si>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</si>
  <si>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</si>
  <si>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</si>
  <si>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</si>
  <si>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</si>
  <si>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</si>
  <si>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</si>
  <si>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</si>
  <si>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</si>
  <si>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</si>
  <si>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</si>
  <si>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</si>
  <si>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</si>
  <si>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</si>
  <si>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</si>
  <si>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</si>
  <si>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</si>
  <si>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</si>
  <si>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</si>
  <si>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</si>
  <si>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</si>
  <si>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</si>
  <si>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</si>
  <si>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</si>
  <si>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</si>
  <si>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</si>
  <si>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</si>
  <si>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</si>
  <si>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</si>
  <si>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</si>
  <si>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</si>
  <si>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</si>
  <si>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</si>
  <si>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</si>
  <si>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</si>
  <si>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</si>
  <si>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</si>
  <si>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</si>
  <si>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</si>
  <si>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</si>
  <si>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</si>
  <si>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</si>
  <si>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</si>
  <si>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</si>
  <si>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</si>
  <si>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</si>
  <si>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</si>
  <si>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</si>
  <si>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</si>
  <si>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</si>
  <si>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</si>
  <si>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</si>
  <si>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</si>
  <si>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</si>
  <si>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</si>
  <si>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</si>
  <si>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</si>
  <si>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</si>
  <si>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</si>
  <si>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</si>
  <si>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</si>
  <si>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</si>
  <si>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</si>
  <si>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</si>
  <si>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</si>
  <si>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</si>
  <si>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</si>
  <si>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</si>
  <si>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</si>
  <si>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</si>
  <si>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</si>
  <si>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</si>
  <si>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</si>
  <si>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</si>
  <si>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</si>
  <si>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</si>
  <si>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</si>
  <si>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</si>
  <si>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</si>
  <si>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</si>
  <si>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</si>
  <si>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</si>
  <si>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</si>
  <si>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</si>
  <si>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</si>
  <si>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</si>
  <si>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</si>
  <si>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</si>
  <si>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</si>
  <si>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</si>
  <si>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</si>
  <si>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</si>
  <si>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</si>
  <si>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</si>
  <si>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</si>
  <si>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</si>
  <si>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</si>
  <si>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</si>
  <si>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</si>
  <si>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</si>
  <si>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</si>
  <si>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</si>
  <si>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</si>
  <si>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</si>
  <si>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</si>
  <si>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</si>
  <si>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</si>
  <si>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</si>
  <si>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</si>
  <si>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</si>
  <si>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</si>
  <si>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</si>
  <si>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</si>
  <si>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</si>
  <si>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</si>
  <si>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</si>
  <si>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</si>
  <si>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</si>
  <si>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</si>
  <si>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</si>
  <si>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</si>
  <si>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</si>
  <si>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</si>
  <si>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</si>
  <si>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</si>
  <si>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</si>
  <si>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</si>
  <si>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</si>
  <si>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</si>
  <si>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</si>
  <si>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</si>
  <si>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</si>
  <si>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</si>
  <si>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</si>
  <si>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</si>
  <si>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</si>
  <si>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</si>
  <si>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</si>
  <si>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</si>
  <si>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</si>
  <si>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</si>
  <si>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</si>
  <si>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</si>
  <si>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</si>
  <si>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</si>
  <si>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</si>
  <si>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</si>
  <si>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</si>
  <si>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</si>
  <si>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</si>
  <si>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</si>
  <si>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</si>
  <si>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</si>
  <si>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</si>
  <si>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</si>
  <si>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</si>
  <si>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</si>
  <si>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</si>
  <si>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</si>
  <si>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</si>
  <si>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</si>
  <si>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</si>
  <si>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</si>
  <si>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</si>
  <si>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</si>
  <si>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</si>
  <si>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</si>
  <si>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</si>
  <si>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</si>
  <si>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</si>
  <si>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</si>
  <si>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</si>
  <si>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</si>
  <si>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</si>
  <si>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</si>
  <si>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</si>
  <si>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</si>
  <si>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</si>
  <si>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</si>
  <si>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</si>
  <si>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</si>
  <si>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</si>
  <si>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</si>
  <si>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</si>
  <si>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</si>
  <si>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</si>
  <si>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</si>
  <si>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</si>
  <si>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</si>
  <si>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</si>
  <si>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</si>
  <si>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</si>
  <si>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</si>
  <si>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</si>
  <si>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</si>
  <si>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</si>
  <si>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</si>
  <si>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</si>
  <si>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</si>
  <si>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</si>
  <si>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</si>
  <si>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</si>
  <si>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</si>
  <si>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</si>
  <si>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</si>
  <si>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</si>
  <si>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</si>
  <si>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</si>
  <si>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</si>
  <si>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</si>
  <si>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</si>
  <si>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</si>
  <si>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</si>
  <si>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</si>
  <si>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</si>
  <si>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</si>
  <si>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</si>
  <si>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</si>
  <si>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</si>
  <si>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</si>
  <si>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</si>
  <si>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</si>
  <si>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</si>
  <si>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</si>
  <si>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</si>
  <si>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</si>
  <si>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</si>
  <si>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</si>
  <si>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</si>
  <si>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</si>
  <si>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</si>
  <si>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</si>
  <si>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</si>
  <si>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</si>
  <si>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</si>
  <si>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</si>
  <si>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</si>
  <si>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</si>
  <si>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</si>
  <si>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</si>
  <si>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</si>
  <si>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</si>
  <si>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</si>
  <si>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</si>
  <si>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</si>
  <si>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</si>
  <si>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</si>
  <si>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</si>
  <si>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</si>
  <si>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</si>
  <si>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</si>
  <si>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</si>
  <si>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</si>
  <si>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</si>
  <si>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</si>
  <si>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</si>
  <si>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</si>
  <si>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</si>
  <si>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</si>
  <si>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</si>
  <si>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</si>
  <si>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</si>
  <si>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</si>
  <si>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</si>
  <si>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</si>
  <si>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</si>
  <si>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</si>
  <si>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</si>
  <si>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</si>
  <si>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</si>
  <si>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</si>
  <si>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</si>
  <si>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</si>
  <si>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</si>
  <si>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</si>
  <si>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</si>
  <si>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</si>
  <si>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</si>
  <si>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</si>
  <si>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</si>
  <si>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</si>
  <si>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</si>
  <si>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</si>
  <si>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</si>
  <si>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</si>
  <si>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</si>
  <si>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</si>
  <si>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</si>
  <si>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</si>
  <si>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</si>
  <si>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</si>
  <si>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</si>
  <si>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</si>
  <si>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</si>
  <si>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</si>
  <si>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</si>
  <si>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</si>
  <si>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</si>
  <si>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</si>
  <si>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</si>
  <si>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</si>
  <si>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</si>
  <si>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</si>
  <si>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</si>
  <si>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</si>
  <si>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</si>
  <si>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</si>
  <si>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</si>
  <si>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</si>
  <si>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</si>
  <si>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</si>
  <si>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</si>
  <si>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</si>
  <si>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</si>
  <si>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</si>
  <si>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</si>
  <si>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</si>
  <si>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</si>
  <si>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</si>
  <si>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</si>
  <si>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</si>
  <si>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</si>
  <si>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</si>
  <si>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</si>
  <si>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</si>
  <si>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</si>
  <si>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</si>
  <si>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</si>
  <si>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</si>
  <si>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</si>
  <si>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</si>
  <si>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</si>
  <si>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</si>
  <si>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</si>
  <si>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</si>
  <si>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</si>
  <si>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</si>
  <si>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</si>
  <si>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</si>
  <si>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</si>
  <si>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</si>
  <si>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</si>
  <si>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</si>
  <si>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</si>
  <si>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</si>
  <si>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</si>
  <si>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</si>
  <si>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</si>
  <si>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</si>
  <si>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</si>
  <si>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</si>
  <si>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</si>
  <si>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</si>
  <si>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</si>
  <si>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</si>
  <si>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</si>
  <si>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</si>
  <si>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</si>
  <si>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</si>
  <si>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</si>
  <si>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</si>
  <si>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</si>
  <si>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</si>
  <si>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</si>
  <si>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</si>
  <si>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</si>
  <si>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</si>
  <si>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</si>
  <si>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</si>
  <si>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</si>
  <si>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</si>
  <si>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</si>
  <si>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</si>
  <si>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</si>
  <si>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</si>
  <si>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</si>
  <si>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</si>
  <si>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</si>
  <si>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</si>
  <si>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</si>
  <si>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</si>
  <si>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</si>
  <si>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</si>
  <si>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</si>
  <si>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</si>
  <si>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</si>
  <si>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</si>
  <si>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</si>
  <si>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</si>
  <si>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</si>
  <si>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</si>
  <si>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</si>
  <si>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</si>
  <si>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</si>
  <si>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</si>
  <si>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</si>
  <si>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</si>
  <si>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</si>
  <si>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</si>
  <si>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</si>
  <si>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</si>
  <si>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</si>
  <si>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</si>
  <si>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</si>
  <si>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</si>
  <si>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</si>
  <si>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</si>
  <si>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</si>
  <si>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</si>
  <si>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</si>
  <si>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</si>
  <si>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</si>
  <si>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</si>
  <si>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</si>
  <si>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</si>
  <si>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</si>
  <si>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</si>
  <si>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</si>
  <si>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</si>
  <si>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</si>
  <si>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</si>
  <si>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</si>
  <si>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</si>
  <si>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</si>
  <si>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</si>
  <si>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</si>
  <si>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</si>
  <si>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</si>
  <si>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</si>
  <si>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</si>
  <si>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</si>
  <si>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</si>
  <si>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</si>
  <si>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</si>
  <si>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</si>
  <si>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</si>
  <si>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</si>
  <si>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</si>
  <si>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</si>
  <si>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</si>
  <si>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</si>
  <si>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</si>
  <si>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</si>
  <si>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</si>
  <si>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</si>
  <si>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</si>
  <si>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</si>
  <si>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</si>
  <si>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</si>
  <si>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</si>
  <si>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</si>
  <si>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</si>
  <si>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</si>
  <si>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</si>
  <si>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</si>
  <si>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</si>
  <si>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</si>
  <si>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</si>
  <si>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</si>
  <si>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</si>
  <si>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</si>
  <si>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</si>
  <si>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</si>
  <si>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</si>
  <si>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</si>
  <si>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</si>
  <si>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</si>
  <si>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</si>
  <si>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</si>
  <si>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</si>
  <si>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</si>
  <si>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</si>
  <si>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</si>
  <si>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</si>
  <si>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</si>
  <si>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</si>
  <si>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</si>
  <si>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</si>
  <si>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</si>
  <si>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</si>
  <si>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</si>
  <si>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</si>
  <si>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</si>
  <si>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</si>
  <si>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</si>
  <si>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</si>
  <si>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</si>
  <si>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</si>
  <si>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</si>
  <si>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</si>
  <si>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</si>
  <si>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</si>
  <si>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</si>
  <si>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</si>
  <si>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</si>
  <si>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</si>
  <si>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</si>
  <si>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</si>
  <si>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</si>
  <si>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</si>
  <si>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</si>
  <si>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</si>
  <si>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</si>
  <si>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</si>
  <si>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</si>
  <si>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</si>
  <si>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</si>
  <si>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</si>
  <si>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</si>
  <si>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</si>
  <si>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</si>
  <si>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</si>
  <si>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</si>
  <si>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</si>
  <si>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</si>
  <si>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</si>
  <si>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</si>
  <si>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</si>
  <si>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</si>
  <si>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</si>
  <si>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</si>
  <si>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</si>
  <si>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</si>
  <si>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</si>
  <si>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</si>
  <si>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</si>
  <si>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</si>
  <si>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</si>
  <si>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</si>
  <si>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</si>
  <si>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</si>
  <si>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</si>
  <si>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</si>
  <si>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</si>
  <si>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</si>
  <si>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</si>
  <si>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</si>
  <si>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</si>
  <si>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</si>
  <si>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</si>
  <si>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</si>
  <si>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</si>
  <si>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</si>
  <si>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</si>
  <si>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</si>
  <si>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</si>
  <si>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</si>
  <si>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</si>
  <si>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</si>
  <si>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</si>
  <si>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</si>
  <si>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</si>
  <si>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</si>
  <si>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</si>
  <si>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</si>
  <si>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</si>
  <si>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</si>
  <si>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</si>
  <si>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</si>
  <si>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</si>
  <si>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</si>
  <si>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</si>
  <si>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</si>
  <si>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</si>
  <si>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</si>
  <si>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</si>
  <si>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</si>
  <si>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</si>
  <si>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</si>
  <si>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</si>
  <si>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</si>
  <si>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</si>
  <si>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</si>
  <si>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</si>
  <si>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</si>
  <si>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</si>
  <si>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</si>
  <si>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</si>
  <si>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</si>
  <si>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</si>
  <si>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</si>
  <si>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</si>
  <si>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</si>
  <si>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</si>
  <si>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</si>
  <si>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</si>
  <si>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</si>
  <si>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</si>
  <si>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</si>
  <si>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</si>
  <si>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</si>
  <si>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</si>
  <si>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</si>
  <si>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</si>
  <si>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</si>
  <si>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</si>
  <si>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</si>
  <si>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</si>
  <si>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</si>
  <si>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</si>
  <si>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</si>
  <si>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</si>
  <si>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</si>
  <si>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</si>
  <si>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</si>
  <si>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</si>
  <si>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</si>
  <si>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</si>
  <si>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</si>
  <si>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</si>
  <si>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</si>
  <si>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</si>
  <si>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</si>
  <si>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</si>
  <si>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</si>
  <si>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</si>
  <si>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</si>
  <si>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</si>
  <si>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</si>
  <si>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</si>
  <si>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</si>
  <si>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</si>
  <si>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</si>
  <si>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</si>
  <si>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</si>
  <si>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</si>
  <si>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</si>
  <si>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</si>
  <si>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</si>
  <si>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</si>
  <si>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</si>
  <si>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</si>
  <si>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</si>
  <si>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</si>
  <si>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</si>
  <si>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</si>
  <si>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</si>
  <si>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</si>
  <si>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</si>
  <si>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</si>
  <si>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</si>
  <si>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</si>
  <si>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</si>
  <si>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</si>
  <si>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</si>
  <si>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</si>
  <si>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</si>
  <si>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</si>
  <si>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</si>
  <si>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</si>
  <si>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</si>
  <si>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</si>
  <si>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</si>
  <si>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</si>
  <si>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</si>
  <si>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</si>
  <si>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</si>
  <si>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</si>
  <si>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</si>
  <si>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</si>
  <si>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</si>
  <si>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</si>
  <si>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</si>
  <si>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</si>
  <si>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</si>
  <si>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</si>
  <si>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</si>
  <si>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</si>
  <si>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</si>
  <si>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</si>
  <si>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</si>
  <si>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</si>
  <si>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</si>
  <si>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</si>
  <si>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</si>
  <si>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</si>
  <si>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</si>
  <si>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</si>
  <si>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</si>
  <si>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</si>
  <si>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</si>
  <si>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</si>
  <si>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</si>
  <si>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</si>
  <si>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</si>
  <si>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</si>
  <si>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</si>
  <si>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</si>
  <si>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</si>
  <si>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</si>
  <si>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</si>
  <si>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</si>
  <si>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</si>
  <si>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</si>
  <si>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</si>
  <si>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</si>
  <si>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</si>
  <si>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</si>
  <si>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</si>
  <si>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</si>
  <si>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</si>
  <si>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</si>
  <si>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</si>
  <si>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</si>
  <si>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</si>
  <si>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</si>
  <si>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</si>
  <si>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</si>
  <si>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</si>
  <si>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</si>
  <si>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</si>
  <si>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</si>
  <si>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</si>
  <si>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</si>
  <si>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</si>
  <si>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</si>
  <si>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</si>
  <si>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</si>
  <si>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</si>
  <si>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</si>
  <si>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</si>
  <si>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</si>
  <si>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</si>
  <si>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</si>
  <si>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</si>
  <si>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</si>
  <si>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</si>
  <si>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</si>
  <si>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</si>
  <si>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</si>
  <si>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</si>
  <si>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</si>
  <si>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</si>
  <si>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</si>
  <si>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</si>
  <si>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</si>
  <si>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</si>
  <si>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</si>
  <si>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</si>
  <si>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</si>
  <si>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</si>
  <si>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</si>
  <si>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</si>
  <si>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</si>
  <si>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</si>
  <si>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</si>
  <si>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</si>
  <si>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</si>
  <si>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</si>
  <si>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</si>
  <si>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</si>
  <si>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</si>
  <si>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</si>
  <si>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</si>
  <si>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</si>
  <si>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</si>
  <si>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</si>
  <si>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</si>
  <si>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</si>
  <si>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</si>
  <si>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</si>
  <si>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</si>
  <si>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</si>
  <si>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</si>
  <si>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</si>
  <si>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</si>
  <si>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</si>
  <si>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</si>
  <si>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</si>
  <si>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</si>
  <si>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</si>
  <si>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</si>
  <si>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</si>
  <si>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</si>
  <si>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</si>
  <si>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</si>
  <si>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</si>
  <si>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</si>
  <si>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</si>
  <si>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</si>
  <si>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</si>
  <si>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</si>
  <si>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</si>
  <si>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</si>
  <si>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</si>
  <si>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</si>
  <si>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</si>
  <si>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</si>
  <si>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</si>
  <si>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</si>
  <si>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</si>
  <si>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</si>
  <si>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</si>
  <si>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</si>
  <si>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</si>
  <si>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</si>
  <si>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</si>
  <si>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</si>
  <si>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</si>
  <si>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</si>
  <si>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</si>
  <si>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</si>
  <si>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</si>
  <si>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</si>
  <si>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</si>
  <si>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</si>
  <si>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</si>
  <si>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</si>
  <si>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</si>
  <si>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</si>
  <si>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</si>
  <si>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</si>
  <si>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</si>
  <si>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</si>
  <si>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</si>
  <si>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</si>
  <si>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</si>
  <si>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</si>
  <si>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</si>
  <si>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</si>
  <si>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</si>
  <si>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</si>
  <si>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</si>
  <si>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</si>
  <si>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</si>
  <si>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</si>
  <si>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</si>
  <si>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</si>
  <si>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</si>
  <si>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</si>
  <si>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</si>
  <si>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</si>
  <si>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</si>
  <si>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</si>
  <si>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</si>
  <si>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</si>
  <si>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</si>
  <si>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</si>
  <si>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</si>
  <si>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</si>
  <si>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</si>
  <si>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</si>
  <si>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</si>
  <si>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</si>
  <si>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</si>
  <si>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</si>
  <si>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</si>
  <si>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</si>
  <si>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</si>
  <si>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</si>
  <si>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</si>
  <si>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</si>
  <si>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</si>
  <si>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</si>
  <si>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</si>
  <si>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</si>
  <si>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</si>
  <si>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</si>
  <si>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</si>
  <si>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</si>
  <si>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</si>
  <si>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</si>
  <si>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</si>
  <si>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</si>
  <si>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</si>
  <si>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</si>
  <si>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</si>
  <si>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</si>
  <si>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</si>
  <si>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</si>
  <si>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</si>
  <si>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</si>
  <si>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</si>
  <si>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</si>
  <si>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</si>
  <si>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</si>
  <si>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</si>
  <si>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</si>
  <si>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</si>
  <si>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</si>
  <si>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</si>
  <si>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</si>
  <si>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</si>
  <si>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</si>
  <si>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</si>
  <si>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</si>
  <si>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</si>
  <si>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</si>
  <si>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</si>
  <si>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</si>
  <si>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</si>
  <si>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</si>
  <si>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</si>
  <si>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</si>
  <si>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</si>
  <si>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</si>
  <si>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</si>
  <si>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</si>
  <si>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</si>
  <si>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</si>
  <si>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</si>
  <si>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</si>
  <si>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</si>
  <si>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</si>
  <si>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</si>
  <si>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</si>
  <si>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</si>
  <si>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</si>
  <si>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</si>
  <si>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</si>
  <si>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</si>
  <si>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</si>
  <si>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</si>
  <si>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</si>
  <si>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</si>
  <si>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</si>
  <si>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</si>
  <si>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</si>
  <si>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</si>
  <si>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</si>
  <si>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</si>
  <si>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</si>
  <si>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</si>
  <si>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</si>
  <si>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</si>
  <si>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</si>
  <si>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</si>
  <si>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</si>
  <si>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</si>
  <si>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</si>
  <si>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</si>
  <si>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</si>
  <si>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</si>
  <si>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</si>
  <si>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</si>
  <si>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</si>
  <si>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</si>
  <si>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</si>
  <si>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</si>
  <si>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</si>
  <si>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</si>
  <si>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</si>
  <si>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</si>
  <si>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</si>
  <si>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</si>
  <si>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</si>
  <si>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</si>
  <si>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</si>
  <si>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</si>
  <si>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</si>
  <si>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</si>
  <si>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</si>
  <si>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</si>
  <si>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</si>
  <si>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</si>
  <si>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</si>
  <si>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</si>
  <si>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</si>
  <si>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</si>
  <si>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</si>
  <si>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</si>
  <si>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</si>
  <si>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</si>
  <si>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</si>
  <si>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</si>
  <si>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</si>
  <si>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</si>
  <si>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</si>
  <si>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</si>
  <si>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</si>
  <si>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</si>
  <si>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</si>
  <si>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</si>
  <si>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</si>
  <si>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</si>
  <si>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</si>
  <si>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</si>
  <si>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</si>
  <si>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</si>
  <si>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</si>
  <si>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</si>
  <si>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</si>
  <si>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</si>
  <si>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</si>
  <si>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</si>
  <si>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</si>
  <si>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</si>
  <si>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</si>
  <si>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</si>
  <si>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</si>
  <si>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</si>
  <si>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</si>
  <si>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</si>
  <si>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</si>
  <si>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</si>
  <si>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</si>
  <si>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</si>
  <si>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</si>
  <si>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</si>
  <si>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</si>
  <si>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</si>
  <si>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</si>
  <si>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</si>
  <si>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</si>
  <si>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</si>
  <si>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</si>
  <si>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</si>
  <si>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</si>
  <si>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</si>
  <si>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</si>
  <si>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</si>
  <si>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</si>
  <si>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</si>
  <si>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</si>
  <si>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</si>
  <si>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</si>
  <si>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</si>
  <si>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</si>
  <si>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</si>
  <si>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</si>
  <si>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</si>
  <si>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</si>
  <si>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</si>
  <si>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</si>
  <si>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</si>
  <si>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</si>
  <si>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</si>
  <si>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</si>
  <si>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</si>
  <si>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</si>
  <si>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</si>
  <si>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</si>
  <si>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</si>
  <si>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</si>
  <si>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</si>
  <si>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</si>
  <si>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</si>
  <si>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</si>
  <si>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</si>
  <si>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</si>
  <si>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</si>
  <si>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</si>
  <si>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</si>
  <si>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</si>
  <si>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</si>
  <si>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</si>
  <si>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</si>
  <si>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</si>
  <si>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</si>
  <si>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</si>
  <si>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</si>
  <si>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</si>
  <si>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</si>
  <si>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</si>
  <si>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</si>
  <si>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</si>
  <si>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</si>
  <si>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</si>
  <si>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</si>
  <si>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</si>
  <si>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</si>
  <si>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</si>
  <si>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</si>
  <si>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</si>
  <si>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</si>
  <si>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</si>
  <si>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</si>
  <si>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</si>
  <si>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</si>
  <si>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</si>
  <si>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</si>
  <si>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</si>
  <si>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</si>
  <si>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</si>
  <si>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</si>
  <si>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</si>
  <si>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</si>
  <si>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</si>
  <si>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</si>
  <si>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</si>
  <si>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</si>
  <si>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</si>
  <si>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</si>
  <si>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</si>
  <si>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</si>
  <si>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</si>
  <si>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</si>
  <si>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</si>
  <si>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</si>
  <si>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</si>
  <si>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</si>
  <si>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</si>
  <si>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</si>
  <si>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</si>
  <si>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</si>
  <si>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</si>
  <si>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</si>
  <si>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</si>
  <si>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</si>
  <si>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</si>
  <si>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</si>
  <si>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</si>
  <si>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</si>
  <si>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</si>
  <si>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</si>
  <si>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</si>
  <si>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</si>
  <si>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</si>
  <si>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</si>
  <si>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</si>
  <si>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</si>
  <si>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</si>
  <si>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</si>
  <si>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</si>
  <si>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</si>
  <si>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</si>
  <si>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</si>
  <si>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</si>
  <si>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</si>
  <si>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</si>
  <si>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</si>
  <si>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</si>
  <si>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</si>
  <si>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</si>
  <si>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</si>
  <si>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</si>
  <si>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</si>
  <si>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</si>
  <si>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</si>
  <si>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</si>
  <si>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</si>
  <si>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</si>
  <si>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</si>
  <si>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</si>
  <si>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</si>
  <si>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</si>
  <si>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</si>
  <si>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</si>
  <si>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</si>
  <si>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</si>
  <si>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</si>
  <si>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</si>
  <si>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</si>
  <si>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</si>
  <si>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</si>
  <si>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</si>
  <si>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</si>
  <si>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</si>
  <si>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</si>
  <si>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</si>
  <si>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</si>
  <si>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</si>
  <si>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</si>
  <si>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</si>
  <si>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</si>
  <si>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</si>
  <si>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</si>
  <si>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</si>
  <si>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</si>
  <si>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</si>
  <si>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</si>
  <si>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</si>
  <si>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</si>
  <si>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</si>
  <si>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</si>
  <si>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</si>
  <si>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</si>
  <si>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</si>
  <si>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</si>
  <si>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</si>
  <si>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</si>
  <si>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</si>
  <si>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</si>
  <si>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</si>
  <si>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</si>
  <si>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</si>
  <si>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</si>
  <si>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</si>
  <si>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</si>
  <si>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</si>
  <si>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</si>
  <si>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</si>
  <si>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</si>
  <si>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</si>
  <si>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</si>
  <si>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</si>
  <si>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</si>
  <si>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</si>
  <si>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</si>
  <si>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</si>
  <si>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</si>
  <si>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</si>
  <si>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</si>
  <si>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</si>
  <si>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</si>
  <si>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</si>
  <si>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</si>
  <si>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</si>
  <si>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</si>
  <si>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</si>
  <si>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</si>
  <si>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</si>
  <si>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</si>
  <si>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</si>
  <si>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</si>
  <si>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</si>
  <si>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</si>
  <si>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</si>
  <si>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</si>
  <si>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</si>
  <si>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</si>
  <si>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</si>
  <si>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</si>
  <si>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</si>
  <si>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</si>
  <si>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</si>
  <si>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</si>
  <si>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</si>
  <si>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</si>
  <si>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</si>
  <si>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</si>
  <si>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</si>
  <si>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</si>
  <si>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</si>
  <si>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</si>
  <si>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</si>
  <si>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</si>
  <si>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</si>
  <si>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</si>
  <si>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</si>
  <si>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</si>
  <si>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</si>
  <si>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</si>
  <si>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</si>
  <si>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</si>
  <si>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</si>
  <si>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</si>
  <si>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</si>
  <si>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</si>
  <si>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</si>
  <si>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</si>
  <si>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</si>
  <si>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</si>
  <si>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</si>
  <si>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</si>
  <si>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</si>
  <si>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</si>
  <si>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</si>
  <si>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</si>
  <si>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</si>
  <si>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</si>
  <si>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</si>
  <si>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</si>
  <si>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</si>
  <si>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</si>
  <si>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</si>
  <si>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</si>
  <si>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</si>
  <si>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</si>
  <si>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</si>
  <si>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</si>
  <si>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</si>
  <si>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</si>
  <si>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</si>
  <si>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</si>
  <si>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</si>
  <si>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</si>
  <si>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</si>
  <si>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</si>
  <si>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</si>
  <si>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</si>
  <si>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</si>
  <si>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</si>
  <si>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</si>
  <si>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</si>
  <si>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</si>
  <si>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</si>
  <si>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</si>
  <si>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</si>
  <si>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</si>
  <si>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</si>
  <si>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</si>
  <si>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</si>
  <si>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</si>
  <si>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</si>
  <si>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</si>
  <si>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</si>
  <si>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</si>
  <si>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</si>
  <si>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</si>
  <si>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</si>
  <si>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</si>
  <si>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</si>
  <si>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</si>
  <si>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</si>
  <si>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</si>
  <si>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</si>
  <si>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</si>
  <si>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</si>
  <si>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</si>
  <si>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</si>
  <si>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</si>
  <si>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</si>
  <si>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</si>
  <si>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</si>
  <si>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</si>
  <si>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</si>
  <si>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</si>
  <si>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</si>
  <si>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</si>
  <si>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</si>
  <si>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</si>
  <si>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</si>
  <si>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</si>
  <si>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</si>
  <si>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</si>
  <si>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</si>
  <si>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</si>
  <si>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</si>
  <si>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</si>
  <si>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</si>
  <si>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</si>
  <si>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</si>
  <si>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</si>
  <si>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</si>
  <si>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</si>
  <si>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</si>
  <si>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</si>
  <si>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</si>
  <si>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</si>
  <si>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</si>
  <si>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</si>
  <si>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</si>
  <si>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</si>
  <si>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</si>
  <si>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</si>
  <si>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</si>
  <si>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</si>
  <si>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</si>
  <si>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</si>
  <si>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</si>
  <si>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</si>
  <si>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</si>
  <si>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</si>
  <si>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</si>
  <si>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</si>
  <si>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</si>
  <si>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</si>
  <si>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</si>
  <si>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</si>
  <si>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</si>
  <si>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</si>
  <si>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</si>
  <si>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</si>
  <si>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</si>
  <si>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</si>
  <si>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</si>
  <si>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</si>
  <si>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</si>
  <si>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</si>
  <si>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</si>
  <si>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</si>
  <si>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</si>
  <si>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</si>
  <si>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</si>
  <si>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</si>
  <si>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</si>
  <si>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</si>
  <si>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</si>
  <si>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</si>
  <si>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</si>
  <si>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</si>
  <si>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</si>
  <si>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</si>
  <si>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</si>
  <si>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</si>
  <si>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</si>
  <si>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</si>
  <si>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</si>
  <si>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</si>
  <si>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</si>
  <si>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</si>
  <si>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</si>
  <si>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</si>
  <si>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</si>
  <si>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</si>
  <si>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</si>
  <si>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</si>
  <si>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</si>
  <si>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</si>
  <si>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</si>
  <si>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</si>
  <si>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</si>
  <si>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</si>
  <si>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</si>
  <si>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</si>
  <si>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</si>
  <si>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</si>
  <si>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</si>
  <si>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</si>
  <si>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</si>
  <si>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</si>
  <si>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</si>
  <si>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</si>
  <si>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</si>
  <si>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</si>
  <si>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</si>
  <si>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</si>
  <si>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</si>
  <si>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</si>
  <si>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</si>
  <si>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</si>
  <si>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</si>
  <si>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</si>
  <si>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</si>
  <si>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</si>
  <si>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</si>
  <si>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</si>
  <si>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</si>
  <si>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</si>
  <si>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</si>
  <si>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</si>
  <si>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</si>
  <si>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</si>
  <si>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</si>
  <si>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</si>
  <si>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</si>
  <si>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</si>
  <si>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</si>
  <si>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</si>
  <si>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</si>
  <si>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</si>
  <si>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</si>
  <si>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</si>
  <si>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</si>
  <si>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</si>
  <si>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</si>
  <si>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</si>
  <si>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</si>
  <si>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</si>
  <si>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</si>
  <si>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</si>
  <si>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</si>
  <si>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</si>
  <si>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</si>
  <si>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</si>
  <si>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</si>
  <si>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</si>
  <si>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</si>
  <si>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</si>
  <si>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</si>
  <si>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</si>
  <si>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</si>
  <si>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</si>
  <si>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</si>
  <si>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</si>
  <si>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</si>
  <si>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</si>
  <si>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</si>
  <si>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</si>
  <si>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</si>
  <si>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</si>
  <si>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</si>
  <si>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</si>
  <si>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</si>
  <si>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</si>
  <si>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</si>
  <si>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</si>
  <si>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</si>
  <si>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</si>
  <si>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</si>
  <si>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</si>
  <si>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</si>
  <si>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</si>
  <si>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</si>
  <si>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</si>
  <si>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</si>
  <si>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</si>
  <si>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</si>
  <si>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</si>
  <si>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</si>
  <si>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</si>
  <si>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</si>
  <si>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</si>
  <si>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</si>
  <si>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</si>
  <si>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</si>
  <si>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</si>
  <si>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</si>
  <si>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</si>
  <si>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</si>
  <si>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</si>
  <si>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</si>
  <si>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</si>
  <si>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</si>
  <si>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</si>
  <si>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</si>
  <si>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</si>
  <si>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</si>
  <si>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</si>
  <si>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</si>
  <si>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</si>
  <si>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</si>
  <si>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</si>
  <si>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</si>
  <si>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</si>
  <si>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</si>
  <si>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</si>
  <si>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</si>
  <si>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</si>
  <si>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</si>
  <si>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</si>
  <si>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</si>
  <si>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</si>
  <si>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</si>
  <si>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</si>
  <si>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</si>
  <si>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</si>
  <si>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</si>
  <si>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</si>
  <si>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</si>
  <si>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</si>
  <si>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</si>
  <si>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</si>
  <si>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</si>
  <si>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</si>
  <si>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</si>
  <si>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</si>
  <si>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</si>
  <si>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</si>
  <si>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</si>
  <si>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</si>
  <si>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</si>
  <si>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</si>
  <si>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</si>
  <si>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</si>
  <si>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</si>
  <si>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</si>
  <si>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</si>
  <si>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</si>
  <si>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</si>
  <si>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</si>
  <si>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</si>
  <si>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</si>
  <si>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</si>
  <si>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</si>
  <si>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</si>
  <si>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</si>
  <si>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</si>
  <si>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</si>
  <si>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</si>
  <si>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</si>
  <si>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</si>
  <si>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</si>
  <si>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</si>
  <si>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</si>
  <si>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</si>
  <si>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</si>
  <si>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</si>
  <si>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</si>
  <si>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</si>
  <si>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</si>
  <si>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</si>
  <si>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</si>
  <si>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</si>
  <si>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</si>
  <si>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</si>
  <si>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</si>
  <si>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</si>
  <si>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</si>
  <si>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</si>
  <si>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</si>
  <si>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</si>
  <si>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</si>
  <si>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</si>
  <si>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</si>
  <si>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</si>
  <si>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</si>
  <si>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</si>
  <si>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</si>
  <si>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</si>
  <si>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</si>
  <si>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</si>
  <si>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</si>
  <si>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</si>
  <si>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</si>
  <si>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</si>
  <si>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</si>
  <si>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</si>
  <si>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</si>
  <si>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</si>
  <si>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</si>
  <si>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</si>
  <si>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</si>
  <si>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</si>
  <si>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</si>
  <si>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</si>
  <si>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</si>
  <si>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</si>
  <si>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</si>
  <si>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</si>
  <si>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</si>
  <si>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</si>
  <si>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</si>
  <si>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</si>
  <si>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</si>
  <si>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</si>
  <si>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</si>
  <si>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</si>
  <si>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</si>
  <si>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</si>
  <si>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</si>
  <si>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</si>
  <si>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</si>
  <si>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</si>
  <si>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</si>
  <si>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</si>
  <si>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</si>
  <si>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</si>
  <si>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</si>
  <si>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</si>
  <si>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</si>
  <si>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</si>
  <si>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</si>
  <si>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</si>
  <si>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</si>
  <si>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</si>
  <si>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</si>
  <si>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</si>
  <si>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</si>
  <si>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</si>
  <si>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</si>
  <si>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</si>
  <si>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</si>
  <si>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</si>
  <si>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</si>
  <si>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</si>
  <si>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</si>
  <si>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</si>
  <si>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</si>
  <si>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</si>
  <si>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</si>
  <si>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</si>
  <si>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</si>
  <si>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</si>
  <si>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</si>
  <si>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</si>
  <si>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</si>
  <si>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</si>
  <si>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</si>
  <si>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</si>
  <si>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</si>
  <si>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</si>
  <si>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</si>
  <si>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</si>
  <si>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</si>
  <si>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</si>
  <si>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</si>
  <si>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</si>
  <si>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</si>
  <si>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</si>
  <si>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</si>
  <si>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</si>
  <si>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</si>
  <si>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</si>
  <si>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</si>
  <si>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</si>
  <si>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</si>
  <si>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</si>
  <si>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</si>
  <si>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</si>
  <si>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</si>
  <si>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</si>
  <si>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</si>
  <si>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</si>
  <si>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</si>
  <si>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</si>
  <si>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</si>
  <si>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</si>
  <si>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</si>
  <si>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</si>
  <si>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</si>
  <si>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</si>
  <si>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</si>
  <si>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</si>
  <si>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</si>
  <si>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</si>
  <si>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</si>
  <si>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</si>
  <si>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</si>
  <si>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</si>
  <si>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</si>
  <si>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</si>
  <si>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</si>
  <si>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</si>
  <si>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</si>
  <si>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</si>
  <si>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</si>
  <si>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</si>
  <si>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</si>
  <si>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</si>
  <si>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</si>
  <si>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</si>
  <si>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</si>
  <si>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</si>
  <si>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</si>
  <si>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</si>
  <si>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</si>
  <si>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</si>
  <si>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</si>
  <si>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</si>
  <si>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</si>
  <si>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</si>
  <si>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</si>
  <si>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</si>
  <si>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</si>
  <si>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</si>
  <si>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</si>
  <si>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</si>
  <si>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</si>
  <si>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</si>
  <si>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</si>
  <si>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</si>
  <si>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</si>
  <si>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</si>
  <si>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</si>
  <si>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</si>
  <si>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</si>
  <si>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</si>
  <si>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</si>
  <si>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</si>
  <si>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</si>
  <si>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</si>
  <si>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</si>
  <si>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</si>
  <si>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</si>
  <si>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</si>
  <si>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</si>
  <si>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</si>
  <si>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</si>
  <si>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</si>
  <si>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</si>
  <si>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</si>
  <si>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</si>
  <si>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</si>
  <si>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</si>
  <si>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</si>
  <si>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</si>
  <si>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</si>
  <si>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</si>
  <si>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</si>
  <si>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</si>
  <si>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</si>
  <si>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</si>
  <si>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</si>
  <si>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</si>
  <si>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</si>
  <si>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</si>
  <si>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</si>
  <si>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</si>
  <si>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</si>
  <si>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</si>
  <si>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</si>
  <si>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</si>
  <si>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</si>
  <si>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</si>
  <si>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</si>
  <si>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</si>
  <si>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</si>
  <si>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</si>
  <si>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</si>
  <si>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</si>
  <si>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</si>
  <si>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</si>
  <si>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</si>
  <si>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</si>
  <si>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</si>
  <si>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</si>
  <si>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</si>
  <si>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</si>
  <si>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</si>
  <si>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</si>
  <si>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</si>
  <si>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</si>
  <si>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</si>
  <si>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</si>
  <si>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</si>
  <si>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</si>
  <si>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</si>
  <si>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</si>
  <si>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</si>
  <si>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</si>
  <si>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</si>
  <si>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</si>
  <si>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</si>
  <si>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</si>
  <si>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</si>
  <si>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</si>
  <si>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</si>
  <si>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</si>
  <si>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</si>
  <si>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</si>
  <si>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</si>
  <si>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</si>
  <si>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</si>
  <si>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</si>
  <si>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</si>
  <si>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</si>
  <si>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</si>
  <si>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</si>
  <si>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</si>
  <si>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</si>
  <si>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</si>
  <si>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</si>
  <si>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</si>
  <si>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</si>
  <si>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</si>
  <si>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</si>
  <si>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</si>
  <si>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</si>
  <si>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</si>
  <si>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</si>
  <si>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</si>
  <si>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</si>
  <si>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</si>
  <si>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</si>
  <si>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</si>
  <si>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</si>
  <si>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</si>
  <si>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</si>
  <si>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</si>
  <si>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</si>
  <si>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</si>
  <si>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</si>
  <si>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</si>
  <si>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</si>
  <si>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</si>
  <si>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</si>
  <si>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</si>
  <si>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</si>
  <si>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</si>
  <si>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</si>
  <si>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</si>
  <si>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</si>
  <si>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</si>
  <si>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</si>
  <si>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</si>
  <si>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</si>
  <si>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</si>
  <si>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</si>
  <si>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</si>
  <si>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</si>
  <si>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</si>
  <si>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</si>
  <si>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</si>
  <si>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</si>
  <si>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</si>
  <si>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</si>
  <si>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</si>
  <si>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</si>
  <si>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</si>
  <si>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</si>
  <si>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</si>
  <si>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</si>
  <si>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</si>
  <si>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</si>
  <si>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</si>
  <si>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</si>
  <si>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</si>
  <si>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</si>
  <si>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</si>
  <si>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</si>
  <si>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</si>
  <si>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</si>
  <si>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</si>
  <si>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</si>
  <si>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</si>
  <si>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</si>
  <si>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</si>
  <si>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</si>
  <si>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</si>
  <si>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</si>
  <si>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</si>
  <si>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</si>
  <si>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</si>
  <si>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</si>
  <si>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</si>
  <si>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</si>
  <si>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</si>
  <si>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</si>
  <si>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</si>
  <si>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</si>
  <si>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</si>
  <si>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</si>
  <si>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</si>
  <si>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</si>
  <si>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</si>
  <si>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</si>
  <si>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</si>
  <si>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</si>
  <si>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</si>
  <si>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</si>
  <si>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</si>
  <si>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</si>
  <si>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</si>
  <si>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</si>
  <si>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</si>
  <si>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</si>
  <si>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</si>
  <si>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</si>
  <si>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</si>
  <si>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</si>
  <si>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</si>
  <si>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</si>
  <si>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</si>
  <si>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</si>
  <si>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</si>
  <si>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</si>
  <si>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</si>
  <si>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</si>
  <si>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</si>
  <si>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</si>
  <si>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</si>
  <si>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</si>
  <si>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</si>
  <si>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</si>
  <si>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</si>
  <si>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</si>
  <si>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</si>
  <si>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</si>
  <si>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</si>
  <si>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</si>
  <si>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</si>
  <si>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</si>
  <si>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</si>
  <si>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</si>
  <si>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</si>
  <si>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</si>
  <si>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</si>
  <si>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</si>
  <si>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</si>
  <si>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</si>
  <si>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</si>
  <si>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</si>
  <si>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</si>
  <si>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</si>
  <si>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</si>
  <si>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</si>
  <si>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</si>
  <si>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</si>
  <si>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</si>
  <si>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</si>
  <si>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</si>
  <si>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</si>
  <si>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</si>
  <si>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</si>
  <si>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</si>
  <si>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</si>
  <si>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</si>
  <si>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</si>
  <si>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</si>
  <si>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</si>
  <si>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</si>
  <si>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</si>
  <si>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</si>
  <si>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</si>
  <si>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</si>
  <si>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</si>
  <si>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</si>
  <si>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</si>
  <si>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</si>
  <si>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</si>
  <si>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</si>
  <si>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</si>
  <si>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</si>
  <si>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</si>
  <si>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</si>
  <si>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</si>
  <si>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</si>
  <si>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</si>
  <si>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</si>
  <si>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</si>
  <si>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</si>
  <si>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</si>
  <si>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</si>
  <si>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</si>
  <si>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</si>
  <si>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</si>
  <si>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</si>
  <si>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</si>
  <si>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</si>
  <si>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</si>
  <si>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</si>
  <si>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</si>
  <si>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</si>
  <si>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</si>
  <si>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</si>
  <si>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</si>
  <si>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</si>
  <si>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</si>
  <si>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</si>
  <si>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</si>
  <si>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</si>
  <si>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</si>
  <si>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</si>
  <si>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</si>
  <si>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</si>
  <si>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</si>
  <si>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</si>
  <si>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</si>
  <si>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</si>
  <si>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</si>
  <si>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</si>
  <si>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</si>
  <si>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</si>
  <si>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</si>
  <si>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</si>
  <si>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</si>
  <si>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</si>
  <si>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</si>
  <si>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</si>
  <si>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</si>
  <si>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</si>
  <si>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</si>
  <si>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</si>
  <si>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</si>
  <si>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</si>
  <si>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</si>
  <si>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</si>
  <si>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</si>
  <si>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</si>
  <si>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</si>
  <si>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</si>
  <si>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</si>
  <si>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</si>
  <si>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</si>
  <si>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</si>
  <si>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</si>
  <si>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</si>
  <si>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</si>
  <si>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</si>
  <si>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</si>
  <si>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</si>
  <si>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</si>
  <si>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</si>
  <si>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</si>
  <si>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</si>
  <si>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</si>
  <si>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</si>
  <si>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</si>
  <si>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</si>
  <si>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</si>
  <si>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</si>
  <si>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</si>
  <si>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</si>
  <si>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</si>
  <si>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</si>
  <si>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</si>
  <si>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</si>
  <si>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</si>
  <si>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</si>
  <si>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</si>
  <si>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</si>
  <si>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</si>
  <si>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</si>
  <si>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</si>
  <si>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</si>
  <si>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</si>
  <si>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</si>
  <si>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</si>
  <si>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</si>
  <si>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</si>
  <si>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</si>
  <si>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</si>
  <si>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</si>
  <si>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</si>
  <si>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</si>
  <si>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</si>
  <si>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</si>
  <si>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</si>
  <si>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</si>
  <si>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</si>
  <si>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</si>
  <si>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</si>
  <si>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</si>
  <si>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</si>
  <si>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</si>
  <si>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</si>
  <si>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</si>
  <si>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</si>
  <si>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</si>
  <si>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</si>
  <si>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</si>
  <si>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</si>
  <si>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</si>
  <si>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</si>
  <si>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</si>
  <si>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</si>
  <si>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</si>
  <si>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</si>
  <si>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</si>
  <si>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</si>
  <si>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</si>
  <si>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</si>
  <si>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</si>
  <si>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</si>
  <si>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</si>
  <si>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</si>
  <si>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</si>
  <si>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</si>
  <si>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</si>
  <si>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</si>
  <si>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</si>
  <si>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</si>
  <si>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</si>
  <si>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</si>
  <si>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</si>
  <si>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</si>
  <si>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</si>
  <si>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</si>
  <si>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</si>
  <si>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</si>
  <si>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</si>
  <si>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</si>
  <si>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</si>
  <si>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</si>
  <si>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</si>
  <si>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</si>
  <si>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</si>
  <si>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</si>
  <si>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</si>
  <si>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</si>
  <si>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</si>
  <si>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</si>
  <si>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</si>
  <si>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</si>
  <si>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</si>
  <si>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</si>
  <si>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</si>
  <si>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</si>
  <si>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</si>
  <si>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</si>
  <si>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</si>
  <si>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</si>
  <si>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</si>
  <si>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</si>
  <si>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</si>
  <si>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</si>
  <si>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</si>
  <si>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</si>
  <si>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</si>
  <si>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</si>
  <si>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</si>
  <si>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</si>
  <si>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</si>
  <si>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</si>
  <si>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</si>
  <si>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</si>
  <si>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</si>
  <si>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</si>
  <si>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</si>
  <si>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</si>
  <si>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</si>
  <si>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</si>
  <si>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</si>
  <si>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</si>
  <si>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</si>
  <si>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</si>
  <si>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</si>
  <si>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</si>
  <si>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</si>
  <si>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</si>
  <si>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</si>
  <si>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</si>
  <si>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</si>
  <si>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</si>
  <si>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</si>
  <si>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</si>
  <si>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</si>
  <si>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</si>
  <si>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</si>
  <si>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</si>
  <si>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</si>
  <si>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</si>
  <si>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</si>
  <si>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</si>
  <si>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</si>
  <si>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</si>
  <si>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</si>
  <si>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</si>
  <si>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</si>
  <si>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</si>
  <si>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</si>
  <si>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</si>
  <si>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</si>
  <si>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</si>
  <si>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</si>
  <si>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</si>
  <si>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</si>
  <si>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</si>
  <si>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</si>
  <si>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</si>
  <si>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</si>
  <si>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</si>
  <si>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</si>
  <si>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</si>
  <si>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</si>
  <si>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</si>
  <si>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</si>
  <si>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</si>
  <si>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</si>
  <si>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</si>
  <si>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</si>
  <si>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</si>
  <si>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</si>
  <si>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</si>
  <si>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</si>
  <si>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</si>
  <si>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</si>
  <si>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</si>
  <si>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</si>
  <si>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</si>
  <si>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</si>
  <si>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</si>
  <si>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</si>
  <si>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</si>
  <si>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</si>
  <si>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</si>
  <si>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</si>
  <si>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</si>
  <si>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</si>
  <si>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</si>
  <si>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</si>
  <si>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</si>
  <si>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</si>
  <si>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</si>
  <si>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</si>
  <si>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</si>
  <si>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</si>
  <si>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</si>
  <si>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</si>
  <si>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</si>
  <si>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</si>
  <si>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</si>
  <si>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</si>
  <si>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</si>
  <si>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</si>
  <si>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</si>
  <si>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</si>
  <si>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</si>
  <si>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</si>
  <si>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</si>
  <si>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</si>
  <si>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</si>
  <si>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</si>
  <si>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</si>
  <si>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</si>
  <si>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</si>
  <si>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</si>
  <si>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</si>
  <si>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</si>
  <si>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</si>
  <si>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</si>
  <si>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</si>
  <si>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</si>
  <si>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</si>
  <si>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</si>
  <si>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</si>
  <si>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</si>
  <si>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</si>
  <si>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</si>
  <si>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</si>
  <si>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</si>
  <si>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</si>
  <si>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</si>
  <si>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</si>
  <si>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</si>
  <si>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</si>
  <si>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</si>
  <si>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</si>
  <si>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</si>
  <si>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</si>
  <si>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</si>
  <si>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</si>
  <si>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</si>
  <si>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</si>
  <si>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</si>
  <si>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</si>
  <si>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</si>
  <si>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</si>
  <si>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</si>
  <si>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</si>
  <si>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</si>
  <si>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</si>
  <si>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</si>
  <si>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</si>
  <si>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</si>
  <si>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</si>
  <si>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</si>
  <si>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</si>
  <si>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</si>
  <si>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</si>
  <si>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</si>
  <si>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</si>
  <si>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</si>
  <si>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</si>
  <si>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</si>
  <si>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</si>
  <si>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</si>
  <si>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</si>
  <si>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</si>
  <si>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</si>
  <si>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</si>
  <si>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</si>
  <si>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</si>
  <si>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</si>
  <si>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</si>
  <si>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</si>
  <si>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</si>
  <si>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</si>
  <si>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</si>
  <si>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</si>
  <si>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</si>
  <si>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</si>
  <si>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</si>
  <si>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</si>
  <si>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</si>
  <si>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</si>
  <si>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</si>
  <si>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</si>
  <si>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</si>
  <si>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</si>
  <si>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</si>
  <si>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</si>
  <si>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</si>
  <si>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</si>
  <si>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</si>
  <si>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</si>
  <si>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</si>
  <si>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</si>
  <si>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</si>
  <si>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</si>
  <si>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</si>
  <si>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</si>
  <si>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</si>
  <si>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</si>
  <si>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</si>
  <si>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</si>
  <si>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</si>
  <si>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</si>
  <si>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</si>
  <si>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</si>
  <si>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</si>
  <si>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</si>
  <si>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</si>
  <si>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</si>
  <si>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</si>
  <si>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</si>
  <si>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</si>
  <si>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</si>
  <si>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</si>
  <si>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</si>
  <si>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</si>
  <si>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</si>
  <si>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</si>
  <si>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</si>
  <si>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</si>
  <si>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</si>
  <si>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</si>
  <si>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</si>
  <si>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</si>
  <si>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</si>
  <si>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</si>
  <si>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</si>
  <si>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</si>
  <si>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</si>
  <si>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</si>
  <si>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</si>
  <si>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</si>
  <si>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</si>
  <si>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</si>
  <si>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</si>
  <si>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</si>
  <si>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</si>
  <si>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</si>
  <si>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</si>
  <si>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</si>
  <si>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</si>
  <si>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</si>
  <si>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</si>
  <si>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</si>
  <si>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</si>
  <si>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</si>
  <si>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</si>
  <si>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</si>
  <si>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</si>
  <si>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</si>
  <si>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</si>
  <si>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</si>
  <si>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</si>
  <si>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</si>
  <si>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</si>
  <si>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</si>
  <si>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</si>
  <si>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</si>
  <si>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</si>
  <si>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</si>
  <si>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</si>
  <si>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</si>
  <si>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</si>
  <si>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</si>
  <si>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</si>
  <si>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</si>
  <si>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</si>
  <si>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</si>
  <si>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</si>
  <si>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</si>
  <si>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</si>
  <si>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</si>
  <si>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</si>
  <si>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</si>
  <si>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</si>
  <si>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</si>
  <si>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</si>
  <si>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</si>
  <si>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</si>
  <si>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</si>
  <si>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</si>
  <si>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</si>
  <si>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</si>
  <si>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</si>
  <si>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</si>
  <si>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</si>
  <si>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</si>
  <si>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</si>
  <si>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</si>
  <si>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</si>
  <si>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</si>
  <si>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</si>
  <si>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</si>
  <si>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</si>
  <si>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</si>
  <si>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</si>
  <si>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</si>
  <si>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</si>
  <si>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</si>
  <si>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</si>
  <si>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</si>
  <si>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</si>
  <si>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</si>
  <si>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</si>
  <si>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</si>
  <si>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</si>
  <si>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</si>
  <si>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</si>
  <si>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</si>
  <si>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</si>
  <si>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</si>
  <si>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</si>
  <si>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</si>
  <si>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</si>
  <si>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</si>
  <si>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</si>
  <si>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</si>
  <si>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</si>
  <si>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</si>
  <si>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</si>
  <si>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</si>
  <si>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</si>
  <si>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</si>
  <si>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</si>
  <si>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</si>
  <si>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</si>
  <si>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</si>
  <si>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</si>
  <si>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</si>
  <si>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</si>
  <si>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</si>
  <si>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</si>
  <si>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</si>
  <si>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</si>
  <si>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</si>
  <si>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</si>
  <si>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</si>
  <si>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</si>
  <si>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</si>
  <si>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</si>
  <si>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</si>
  <si>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</si>
  <si>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</si>
  <si>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</si>
  <si>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</si>
  <si>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</si>
  <si>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</si>
  <si>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</si>
  <si>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</si>
  <si>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</si>
  <si>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</si>
  <si>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</si>
  <si>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</si>
  <si>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</si>
  <si>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</si>
  <si>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</si>
  <si>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</si>
  <si>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</si>
  <si>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</si>
  <si>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</si>
  <si>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</si>
  <si>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</si>
  <si>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</si>
  <si>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</si>
  <si>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</si>
  <si>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</si>
  <si>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</si>
  <si>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</si>
  <si>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</si>
  <si>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</si>
  <si>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</si>
  <si>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</si>
  <si>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</si>
  <si>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</si>
  <si>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</si>
  <si>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</si>
  <si>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</si>
  <si>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</si>
  <si>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</si>
  <si>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</si>
  <si>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</si>
  <si>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</si>
  <si>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</si>
  <si>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</si>
  <si>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</si>
  <si>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</si>
  <si>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</si>
  <si>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</si>
  <si>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</si>
  <si>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</si>
  <si>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</si>
  <si>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</si>
  <si>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</si>
  <si>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</si>
  <si>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</si>
  <si>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</si>
  <si>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</si>
  <si>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</si>
  <si>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</si>
  <si>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</si>
  <si>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</si>
  <si>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</si>
  <si>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</si>
  <si>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</si>
  <si>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</si>
  <si>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</si>
  <si>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</si>
  <si>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</si>
  <si>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</si>
  <si>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</si>
  <si>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</si>
  <si>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</si>
  <si>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</si>
  <si>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</si>
  <si>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</si>
  <si>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</si>
  <si>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</si>
  <si>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</si>
  <si>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</si>
  <si>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</si>
  <si>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</si>
  <si>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</si>
  <si>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</si>
  <si>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</si>
  <si>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</si>
  <si>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</si>
  <si>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</si>
  <si>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</si>
  <si>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</si>
  <si>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</si>
  <si>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</si>
  <si>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</si>
  <si>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</si>
  <si>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</si>
  <si>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</si>
  <si>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</si>
  <si>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</si>
  <si>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</si>
  <si>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</si>
  <si>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</si>
  <si>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</si>
  <si>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</si>
  <si>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</si>
  <si>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</si>
  <si>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</si>
  <si>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</si>
  <si>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</si>
  <si>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</si>
  <si>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</si>
  <si>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</si>
  <si>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</si>
  <si>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</si>
  <si>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</si>
  <si>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</si>
  <si>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</si>
  <si>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</si>
  <si>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</si>
  <si>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</si>
  <si>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</si>
  <si>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</si>
  <si>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</si>
  <si>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</si>
  <si>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</si>
  <si>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</si>
  <si>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</si>
  <si>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</si>
  <si>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</si>
  <si>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</si>
  <si>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</si>
  <si>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</si>
  <si>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</si>
  <si>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</si>
  <si>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</si>
  <si>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</si>
  <si>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</si>
  <si>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</si>
  <si>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</si>
  <si>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</si>
  <si>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</si>
  <si>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</si>
  <si>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</si>
  <si>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</si>
  <si>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</si>
  <si>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</si>
  <si>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</si>
  <si>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</si>
  <si>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</si>
  <si>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</si>
  <si>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</si>
  <si>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</si>
  <si>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</si>
  <si>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</si>
  <si>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</si>
  <si>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</si>
  <si>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</si>
  <si>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</si>
  <si>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</si>
  <si>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</si>
  <si>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</si>
  <si>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</si>
  <si>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</si>
  <si>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</si>
  <si>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</si>
  <si>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</si>
  <si>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</si>
  <si>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</si>
  <si>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</si>
  <si>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</si>
  <si>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</si>
  <si>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</si>
  <si>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</si>
  <si>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</si>
  <si>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</si>
  <si>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</si>
  <si>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</si>
  <si>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</si>
  <si>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</si>
  <si>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</si>
  <si>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</si>
  <si>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</si>
  <si>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</si>
  <si>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</si>
  <si>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</si>
  <si>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</si>
  <si>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</si>
  <si>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</si>
  <si>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</si>
  <si>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</si>
  <si>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</si>
  <si>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</si>
  <si>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</si>
  <si>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</si>
  <si>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</si>
  <si>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</si>
  <si>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</si>
  <si>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</si>
  <si>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</si>
  <si>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</si>
  <si>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</si>
  <si>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</si>
  <si>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</si>
  <si>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</si>
  <si>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</si>
  <si>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</si>
  <si>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</si>
  <si>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</si>
  <si>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</si>
  <si>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</si>
  <si>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</si>
  <si>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</si>
  <si>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</si>
  <si>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</si>
  <si>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</si>
  <si>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</si>
  <si>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</si>
  <si>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</si>
  <si>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</si>
  <si>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</si>
  <si>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</si>
  <si>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</si>
  <si>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</si>
  <si>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</si>
  <si>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</si>
  <si>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</si>
  <si>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</si>
  <si>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</si>
  <si>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</si>
  <si>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</si>
  <si>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</si>
  <si>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</si>
  <si>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</si>
  <si>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</si>
  <si>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</si>
  <si>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</si>
  <si>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</si>
  <si>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</si>
  <si>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</si>
  <si>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</si>
  <si>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</si>
  <si>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</si>
  <si>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</si>
  <si>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</si>
  <si>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</si>
  <si>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</si>
  <si>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</si>
  <si>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</si>
  <si>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</si>
  <si>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</si>
  <si>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</si>
  <si>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</si>
  <si>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</si>
  <si>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</si>
  <si>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</si>
  <si>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</si>
  <si>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</si>
  <si>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</si>
  <si>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</si>
  <si>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</si>
  <si>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</si>
  <si>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</si>
  <si>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</si>
  <si>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</si>
  <si>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</si>
  <si>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</si>
  <si>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</si>
  <si>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</si>
  <si>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</si>
  <si>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</si>
  <si>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</si>
  <si>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</si>
  <si>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</si>
  <si>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</si>
  <si>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</si>
  <si>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</si>
  <si>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</si>
  <si>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</si>
  <si>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</si>
  <si>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</si>
  <si>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</si>
  <si>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</si>
  <si>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</si>
  <si>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</si>
  <si>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</si>
  <si>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</si>
  <si>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</si>
  <si>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</si>
  <si>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</si>
  <si>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</si>
  <si>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</si>
  <si>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</si>
  <si>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</si>
  <si>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</si>
  <si>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</si>
  <si>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</si>
  <si>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</si>
  <si>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</si>
  <si>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</si>
  <si>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</si>
  <si>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</si>
  <si>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</si>
  <si>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</si>
  <si>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</si>
  <si>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</si>
  <si>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</si>
  <si>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</si>
  <si>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</si>
  <si>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</si>
  <si>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</si>
  <si>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</si>
  <si>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</si>
  <si>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</si>
  <si>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</si>
  <si>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</si>
  <si>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</si>
  <si>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</si>
  <si>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</si>
  <si>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</si>
  <si>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</si>
  <si>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</si>
  <si>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</si>
  <si>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</si>
  <si>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</si>
  <si>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</si>
  <si>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</si>
  <si>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</si>
  <si>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</si>
  <si>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</si>
  <si>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</si>
  <si>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</si>
  <si>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</si>
  <si>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</si>
  <si>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</si>
  <si>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</si>
  <si>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</si>
  <si>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</si>
  <si>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</si>
  <si>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</si>
  <si>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</si>
  <si>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</si>
  <si>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</si>
  <si>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</si>
  <si>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</si>
  <si>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</si>
  <si>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</si>
  <si>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</si>
  <si>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</si>
  <si>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</si>
  <si>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</si>
  <si>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</si>
  <si>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</si>
  <si>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</si>
  <si>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</si>
  <si>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</si>
  <si>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</si>
  <si>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</si>
  <si>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</si>
  <si>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</si>
  <si>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</si>
  <si>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</si>
  <si>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</si>
  <si>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</si>
  <si>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</si>
  <si>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</si>
  <si>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</si>
  <si>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</si>
  <si>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</si>
  <si>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</si>
  <si>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</si>
  <si>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</si>
  <si>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</si>
  <si>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</si>
  <si>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</si>
  <si>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</si>
  <si>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</si>
  <si>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</si>
  <si>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</si>
  <si>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</si>
  <si>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</si>
  <si>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</si>
  <si>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</si>
  <si>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</si>
  <si>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</si>
  <si>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</si>
  <si>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</si>
  <si>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</si>
  <si>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</si>
  <si>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</si>
  <si>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</si>
  <si>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</si>
  <si>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</si>
  <si>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</si>
  <si>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</si>
  <si>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</si>
  <si>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</si>
  <si>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</si>
  <si>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</si>
  <si>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</si>
  <si>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</si>
  <si>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</si>
  <si>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</si>
  <si>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</si>
  <si>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</si>
  <si>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</si>
  <si>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</si>
  <si>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</si>
  <si>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</si>
  <si>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</si>
  <si>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</si>
  <si>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</si>
  <si>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</si>
  <si>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</si>
  <si>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</si>
  <si>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</si>
  <si>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</si>
  <si>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</si>
  <si>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</si>
  <si>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</si>
  <si>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</si>
  <si>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</si>
  <si>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</si>
  <si>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</si>
  <si>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</si>
  <si>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</si>
  <si>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</si>
  <si>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</si>
  <si>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</si>
  <si>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</si>
  <si>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</si>
  <si>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</si>
  <si>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</si>
  <si>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</si>
  <si>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</si>
  <si>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</si>
  <si>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</si>
  <si>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</si>
  <si>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</si>
  <si>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</si>
  <si>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</si>
  <si>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</si>
  <si>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</si>
  <si>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</si>
  <si>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</si>
  <si>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</si>
  <si>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</si>
  <si>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</si>
  <si>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</si>
  <si>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</si>
  <si>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</si>
  <si>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</si>
  <si>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</si>
  <si>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</si>
  <si>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</si>
  <si>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</si>
  <si>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</si>
  <si>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</si>
  <si>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</si>
  <si>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</si>
  <si>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</si>
  <si>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</si>
  <si>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</si>
  <si>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</si>
  <si>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</si>
  <si>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</si>
  <si>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</si>
  <si>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</si>
  <si>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</si>
  <si>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</si>
  <si>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</si>
  <si>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</si>
  <si>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</si>
  <si>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</si>
  <si>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</si>
  <si>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</si>
  <si>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</si>
  <si>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</si>
  <si>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</si>
  <si>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</si>
  <si>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</si>
  <si>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</si>
  <si>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</si>
  <si>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</si>
  <si>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</si>
  <si>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</si>
  <si>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</si>
  <si>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</si>
  <si>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</si>
  <si>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</si>
  <si>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</si>
  <si>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</si>
  <si>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</si>
  <si>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</si>
  <si>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</si>
  <si>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</si>
  <si>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</si>
  <si>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</si>
  <si>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</si>
  <si>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</si>
  <si>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</si>
  <si>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</si>
  <si>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</si>
  <si>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</si>
  <si>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</si>
  <si>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</si>
  <si>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</si>
  <si>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</si>
  <si>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</si>
  <si>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</si>
  <si>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</si>
  <si>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</si>
  <si>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</si>
  <si>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</si>
  <si>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</si>
  <si>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</si>
  <si>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</si>
  <si>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</si>
  <si>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</si>
  <si>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</si>
  <si>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</si>
  <si>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</si>
  <si>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</si>
  <si>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</si>
  <si>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</si>
  <si>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</si>
  <si>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</si>
  <si>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</si>
  <si>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</si>
  <si>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</si>
  <si>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</si>
  <si>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</si>
  <si>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</si>
  <si>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</si>
  <si>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</si>
  <si>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</si>
  <si>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</si>
  <si>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</si>
  <si>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</si>
  <si>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</si>
  <si>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</si>
  <si>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</si>
  <si>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</si>
  <si>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</si>
  <si>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</si>
  <si>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</si>
  <si>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</si>
  <si>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</si>
  <si>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</si>
  <si>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</si>
  <si>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</si>
  <si>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</si>
  <si>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</si>
  <si>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</si>
  <si>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</si>
  <si>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</si>
  <si>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</si>
  <si>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</si>
  <si>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</si>
  <si>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</si>
  <si>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</si>
  <si>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</si>
  <si>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</si>
  <si>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</si>
  <si>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</si>
  <si>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</si>
  <si>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</si>
  <si>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</si>
  <si>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</si>
  <si>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</si>
  <si>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</si>
  <si>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</si>
  <si>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</si>
  <si>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</si>
  <si>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</si>
  <si>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</si>
  <si>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</si>
  <si>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</si>
  <si>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</si>
  <si>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</si>
  <si>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</si>
  <si>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</si>
  <si>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</si>
  <si>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</si>
  <si>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</si>
  <si>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</si>
  <si>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</si>
  <si>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</si>
  <si>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</si>
  <si>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</si>
  <si>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</si>
  <si>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</si>
  <si>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</si>
  <si>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</si>
  <si>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</si>
  <si>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</si>
  <si>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</si>
  <si>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</si>
  <si>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</si>
  <si>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</si>
  <si>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</si>
  <si>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</si>
  <si>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</si>
  <si>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</si>
  <si>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</si>
  <si>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</si>
  <si>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</si>
  <si>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</si>
  <si>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</si>
  <si>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</si>
  <si>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</si>
  <si>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</si>
  <si>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</si>
  <si>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</si>
  <si>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</si>
  <si>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</si>
  <si>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</si>
  <si>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</si>
  <si>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</si>
  <si>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</si>
  <si>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</si>
  <si>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</si>
  <si>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</si>
  <si>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</si>
  <si>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</si>
  <si>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</si>
  <si>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</si>
  <si>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</si>
  <si>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</si>
  <si>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</si>
  <si>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</si>
  <si>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</si>
  <si>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</si>
  <si>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</si>
  <si>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</si>
  <si>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</si>
  <si>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</si>
  <si>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</si>
  <si>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</si>
  <si>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</si>
  <si>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</si>
  <si>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</si>
  <si>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</si>
  <si>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</si>
  <si>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</si>
  <si>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</si>
  <si>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</si>
  <si>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</si>
  <si>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</si>
  <si>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</si>
  <si>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</si>
  <si>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</si>
  <si>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</si>
  <si>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</si>
  <si>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</si>
  <si>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</si>
  <si>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</si>
  <si>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</si>
  <si>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</si>
  <si>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</si>
  <si>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</si>
  <si>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</si>
  <si>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</si>
  <si>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</si>
  <si>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</si>
  <si>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</si>
  <si>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</si>
  <si>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</si>
  <si>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</si>
  <si>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</si>
  <si>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</si>
  <si>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</si>
  <si>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</si>
  <si>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</si>
  <si>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</si>
  <si>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</si>
  <si>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</si>
  <si>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</si>
  <si>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</si>
  <si>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</si>
  <si>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</si>
  <si>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</si>
  <si>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</si>
  <si>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</si>
  <si>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</si>
  <si>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</si>
  <si>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</si>
  <si>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</si>
  <si>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</si>
  <si>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</si>
  <si>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</si>
  <si>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</si>
  <si>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</si>
  <si>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</si>
  <si>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</si>
  <si>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</si>
  <si>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</si>
  <si>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</si>
  <si>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</si>
  <si>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</si>
  <si>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</si>
  <si>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</si>
  <si>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</si>
  <si>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</si>
  <si>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</si>
  <si>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</si>
  <si>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</si>
  <si>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</si>
  <si>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</si>
  <si>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</si>
  <si>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</si>
  <si>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</si>
  <si>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</si>
  <si>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</si>
  <si>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</si>
  <si>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</si>
  <si>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</si>
  <si>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</si>
  <si>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</si>
  <si>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</si>
  <si>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</si>
  <si>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</si>
  <si>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</si>
  <si>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</si>
  <si>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</si>
  <si>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</si>
  <si>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</si>
  <si>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</si>
  <si>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</si>
  <si>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</si>
  <si>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</si>
  <si>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</si>
  <si>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</si>
  <si>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</si>
  <si>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</si>
  <si>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</si>
  <si>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</si>
  <si>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</si>
  <si>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</si>
  <si>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</si>
  <si>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</si>
  <si>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</si>
  <si>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</si>
  <si>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</si>
  <si>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</si>
  <si>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</si>
  <si>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</si>
  <si>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</si>
  <si>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</si>
  <si>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</si>
  <si>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</si>
  <si>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</si>
  <si>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</si>
  <si>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</si>
  <si>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</si>
  <si>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</si>
  <si>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</si>
  <si>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</si>
  <si>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</si>
  <si>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</si>
  <si>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</si>
  <si>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</si>
  <si>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</si>
  <si>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</si>
  <si>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</si>
  <si>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</si>
  <si>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</si>
  <si>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</si>
  <si>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</si>
  <si>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</si>
  <si>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</si>
  <si>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</si>
  <si>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</si>
  <si>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</si>
  <si>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</si>
  <si>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</si>
  <si>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</si>
  <si>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</si>
  <si>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</si>
  <si>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</si>
  <si>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</si>
  <si>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</si>
  <si>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</si>
  <si>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</si>
  <si>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</si>
  <si>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</si>
  <si>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</si>
  <si>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</si>
  <si>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</si>
  <si>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</si>
  <si>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</si>
  <si>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</si>
  <si>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</si>
  <si>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</si>
  <si>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</si>
  <si>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</si>
  <si>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</si>
  <si>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</si>
  <si>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</si>
  <si>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</si>
  <si>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</si>
  <si>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</si>
  <si>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</si>
  <si>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</si>
  <si>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</si>
  <si>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</si>
  <si>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</si>
  <si>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</si>
  <si>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</si>
  <si>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</si>
  <si>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</si>
  <si>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</si>
  <si>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</si>
  <si>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</si>
  <si>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</si>
  <si>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</si>
  <si>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</si>
  <si>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</si>
  <si>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</si>
  <si>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</si>
  <si>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</si>
  <si>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</si>
  <si>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</si>
  <si>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</si>
  <si>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</si>
  <si>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</si>
  <si>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</si>
  <si>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</si>
  <si>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</si>
  <si>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</si>
  <si>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</si>
  <si>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</si>
  <si>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</si>
  <si>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</si>
  <si>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</si>
  <si>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</si>
  <si>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</si>
  <si>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</si>
  <si>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</si>
  <si>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</si>
  <si>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</si>
  <si>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</si>
  <si>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</si>
  <si>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</si>
  <si>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</si>
  <si>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</si>
  <si>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</si>
  <si>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</si>
  <si>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</si>
  <si>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</si>
  <si>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</si>
  <si>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</si>
  <si>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</si>
  <si>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</si>
  <si>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</si>
  <si>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</si>
  <si>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</si>
  <si>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</si>
  <si>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</si>
  <si>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</si>
  <si>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</si>
  <si>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</si>
  <si>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</si>
  <si>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</si>
  <si>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</si>
  <si>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</si>
  <si>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</si>
  <si>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</si>
  <si>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</si>
  <si>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</si>
  <si>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</si>
  <si>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</si>
  <si>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</si>
  <si>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</si>
  <si>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</si>
  <si>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</si>
  <si>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</si>
  <si>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</si>
  <si>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</si>
  <si>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</si>
  <si>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</si>
  <si>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</si>
  <si>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</si>
  <si>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</si>
  <si>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</si>
  <si>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</si>
  <si>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</si>
  <si>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</si>
  <si>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</si>
  <si>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</si>
  <si>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</si>
  <si>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</si>
  <si>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</si>
  <si>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</si>
  <si>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</si>
  <si>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</si>
  <si>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</si>
  <si>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</si>
  <si>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</si>
  <si>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</si>
  <si>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</si>
  <si>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</si>
  <si>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</si>
  <si>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</si>
  <si>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</si>
  <si>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</si>
  <si>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</si>
  <si>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</si>
  <si>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</si>
  <si>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</si>
  <si>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</si>
  <si>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</si>
  <si>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</si>
  <si>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</si>
  <si>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</si>
  <si>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</si>
  <si>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</si>
  <si>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</si>
  <si>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</si>
  <si>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</si>
  <si>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</si>
  <si>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</si>
  <si>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</si>
  <si>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</si>
  <si>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</si>
  <si>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</si>
  <si>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</si>
  <si>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</si>
  <si>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</si>
  <si>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</si>
  <si>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</si>
  <si>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</si>
  <si>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</si>
  <si>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</si>
  <si>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</si>
  <si>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</si>
  <si>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</si>
  <si>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</si>
  <si>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</si>
  <si>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</si>
  <si>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</si>
  <si>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</si>
  <si>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</si>
  <si>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</si>
  <si>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</si>
  <si>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</si>
  <si>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</si>
  <si>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</si>
  <si>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</si>
  <si>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</si>
  <si>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</si>
  <si>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</si>
  <si>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</si>
  <si>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</si>
  <si>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</si>
  <si>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</si>
  <si>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</si>
  <si>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</si>
  <si>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</si>
  <si>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</si>
  <si>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</si>
  <si>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</si>
  <si>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</si>
  <si>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</si>
  <si>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</si>
  <si>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</si>
  <si>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</si>
  <si>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</si>
  <si>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</si>
  <si>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</si>
  <si>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</si>
  <si>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</si>
  <si>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</si>
  <si>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</si>
  <si>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</si>
  <si>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</si>
  <si>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</si>
  <si>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</si>
  <si>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</si>
  <si>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</si>
  <si>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</si>
  <si>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</si>
  <si>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</si>
  <si>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</si>
  <si>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</si>
  <si>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</si>
  <si>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</si>
  <si>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</si>
  <si>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</si>
  <si>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</si>
  <si>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</si>
  <si>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</si>
  <si>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</si>
  <si>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</si>
  <si>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</si>
  <si>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</si>
  <si>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</si>
  <si>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</si>
  <si>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</si>
  <si>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</si>
  <si>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</si>
  <si>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</si>
  <si>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</si>
  <si>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</si>
  <si>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</si>
  <si>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</si>
  <si>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</si>
  <si>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</si>
  <si>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</si>
  <si>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</si>
  <si>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</si>
  <si>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</si>
  <si>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</si>
  <si>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</si>
  <si>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</si>
  <si>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</si>
  <si>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</si>
  <si>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</si>
  <si>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</si>
  <si>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</si>
  <si>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</si>
  <si>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</si>
  <si>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</si>
  <si>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</si>
  <si>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</si>
  <si>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</si>
  <si>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</si>
  <si>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</si>
  <si>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</si>
  <si>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</si>
  <si>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</si>
  <si>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</si>
  <si>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</si>
  <si>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</si>
  <si>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</si>
  <si>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</si>
  <si>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</si>
  <si>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</si>
  <si>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</si>
  <si>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</si>
  <si>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</si>
  <si>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</si>
  <si>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</si>
  <si>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</si>
  <si>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</si>
  <si>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</si>
  <si>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</si>
  <si>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</si>
  <si>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</si>
  <si>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</si>
  <si>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</si>
  <si>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</si>
  <si>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</si>
  <si>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</si>
  <si>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</si>
  <si>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</si>
  <si>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</si>
  <si>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</si>
  <si>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</si>
  <si>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</si>
  <si>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</si>
  <si>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</si>
  <si>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</si>
  <si>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</si>
  <si>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</si>
  <si>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</si>
  <si>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</si>
  <si>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</si>
  <si>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</si>
  <si>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</si>
  <si>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</si>
  <si>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</si>
  <si>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</si>
  <si>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</si>
  <si>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</si>
  <si>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</si>
  <si>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</si>
  <si>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</si>
  <si>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</si>
  <si>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</si>
  <si>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</si>
  <si>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</si>
  <si>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</si>
  <si>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</si>
  <si>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</si>
  <si>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</si>
  <si>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</si>
  <si>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</si>
  <si>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</si>
  <si>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</si>
  <si>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</si>
  <si>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</si>
  <si>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</si>
  <si>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</si>
  <si>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</si>
  <si>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</si>
  <si>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</si>
  <si>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</si>
  <si>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</si>
  <si>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</si>
  <si>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</si>
  <si>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</si>
  <si>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</si>
  <si>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</si>
  <si>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</si>
  <si>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</si>
  <si>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</si>
  <si>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</si>
  <si>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</si>
  <si>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</si>
  <si>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</si>
  <si>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</si>
  <si>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</si>
  <si>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</si>
  <si>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</si>
  <si>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</si>
  <si>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</si>
  <si>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</si>
  <si>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</si>
  <si>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</si>
  <si>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</si>
  <si>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</si>
  <si>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</si>
  <si>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</si>
  <si>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</si>
  <si>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</si>
  <si>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</si>
  <si>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</si>
  <si>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</si>
  <si>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</si>
  <si>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</si>
  <si>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</si>
  <si>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</si>
  <si>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</si>
  <si>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</si>
  <si>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</si>
  <si>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</si>
  <si>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</si>
  <si>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</si>
  <si>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</si>
  <si>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</si>
  <si>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</si>
  <si>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</si>
  <si>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</si>
  <si>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</si>
  <si>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</si>
  <si>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</si>
  <si>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</si>
  <si>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</si>
  <si>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</si>
  <si>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</si>
  <si>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</si>
  <si>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</si>
  <si>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</si>
  <si>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</si>
  <si>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</si>
  <si>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</si>
  <si>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</si>
  <si>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</si>
  <si>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</si>
  <si>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</si>
  <si>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</si>
  <si>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</si>
  <si>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</si>
  <si>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</si>
  <si>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</si>
  <si>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</si>
  <si>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</si>
  <si>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</si>
  <si>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</si>
  <si>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</si>
  <si>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</si>
  <si>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</si>
  <si>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</si>
  <si>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</si>
  <si>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</si>
  <si>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</si>
  <si>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</si>
  <si>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</si>
  <si>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</si>
  <si>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</si>
  <si>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</si>
  <si>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</si>
  <si>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</si>
  <si>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</si>
  <si>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</si>
  <si>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</si>
  <si>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</si>
  <si>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</si>
  <si>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</si>
  <si>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</si>
  <si>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</si>
  <si>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</si>
  <si>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</si>
  <si>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</si>
  <si>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</si>
  <si>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</si>
  <si>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</si>
  <si>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</si>
  <si>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</si>
  <si>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</si>
  <si>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</si>
  <si>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</si>
  <si>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</si>
  <si>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</si>
  <si>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</si>
  <si>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</si>
  <si>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</si>
  <si>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</si>
  <si>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</si>
  <si>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</si>
  <si>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</si>
  <si>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</si>
  <si>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</si>
  <si>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</si>
  <si>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</si>
  <si>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</si>
  <si>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</si>
  <si>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</si>
  <si>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</si>
  <si>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</si>
  <si>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</si>
  <si>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</si>
  <si>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</si>
  <si>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</si>
  <si>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</si>
  <si>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</si>
  <si>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</si>
  <si>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</si>
  <si>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</si>
  <si>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</si>
  <si>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</si>
  <si>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</si>
  <si>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</si>
  <si>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</si>
  <si>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</si>
  <si>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</si>
  <si>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</si>
  <si>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</si>
  <si>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</si>
  <si>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</si>
  <si>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</si>
  <si>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</si>
  <si>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</si>
  <si>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</si>
  <si>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</si>
  <si>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</si>
  <si>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</si>
  <si>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</si>
  <si>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</si>
  <si>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</si>
  <si>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</si>
  <si>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</si>
  <si>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</si>
  <si>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</si>
  <si>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</si>
  <si>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</si>
  <si>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</si>
  <si>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</si>
  <si>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</si>
  <si>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</si>
  <si>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</si>
  <si>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</si>
  <si>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</si>
  <si>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</si>
  <si>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</si>
  <si>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</si>
  <si>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</si>
  <si>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</si>
  <si>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</si>
  <si>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</si>
  <si>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</si>
  <si>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</si>
  <si>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</si>
  <si>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</si>
  <si>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</si>
  <si>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</si>
  <si>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</si>
  <si>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</si>
  <si>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</si>
  <si>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</si>
  <si>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</si>
  <si>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</si>
  <si>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</si>
  <si>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</si>
  <si>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</si>
  <si>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</si>
  <si>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</si>
  <si>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</si>
  <si>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</si>
  <si>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</si>
  <si>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</si>
  <si>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</si>
  <si>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</si>
  <si>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</si>
  <si>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</si>
  <si>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</si>
  <si>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</si>
  <si>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</si>
  <si>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</si>
  <si>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</si>
  <si>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</si>
  <si>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</si>
  <si>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</si>
  <si>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</si>
  <si>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</si>
  <si>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</si>
  <si>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</si>
  <si>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</si>
  <si>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</si>
  <si>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</si>
  <si>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</si>
  <si>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</si>
  <si>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</si>
  <si>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</si>
  <si>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</si>
  <si>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</si>
  <si>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</si>
  <si>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</si>
  <si>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</si>
  <si>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</si>
  <si>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</si>
  <si>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</si>
  <si>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</si>
  <si>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</si>
  <si>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</si>
  <si>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</si>
  <si>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</si>
  <si>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</si>
  <si>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</si>
  <si>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</si>
  <si>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</si>
  <si>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</si>
  <si>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</si>
  <si>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</si>
  <si>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</si>
  <si>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</si>
  <si>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</si>
  <si>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</si>
  <si>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</si>
  <si>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</si>
  <si>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</si>
  <si>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</si>
  <si>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</si>
  <si>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</si>
  <si>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</si>
  <si>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</si>
  <si>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</si>
  <si>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</si>
  <si>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</si>
  <si>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</si>
  <si>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</si>
  <si>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</si>
  <si>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</si>
  <si>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</si>
  <si>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</si>
  <si>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</si>
  <si>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</si>
  <si>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</si>
  <si>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</si>
  <si>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</si>
  <si>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</si>
  <si>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</si>
  <si>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</si>
  <si>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</si>
  <si>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</si>
  <si>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</si>
  <si>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</si>
  <si>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</si>
  <si>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</si>
  <si>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</si>
  <si>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</si>
  <si>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</si>
  <si>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</si>
  <si>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</si>
  <si>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</si>
  <si>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</si>
  <si>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</si>
  <si>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</si>
  <si>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</si>
  <si>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</si>
  <si>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</si>
  <si>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</si>
  <si>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</si>
  <si>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</si>
  <si>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</si>
  <si>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</si>
  <si>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</si>
  <si>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</si>
  <si>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</si>
  <si>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</si>
  <si>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</si>
  <si>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</si>
  <si>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</si>
  <si>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</si>
  <si>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</si>
  <si>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</si>
  <si>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</si>
  <si>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</si>
  <si>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</si>
  <si>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</si>
  <si>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</si>
  <si>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</si>
  <si>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</si>
  <si>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</si>
  <si>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</si>
  <si>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</si>
  <si>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</si>
  <si>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</si>
  <si>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</si>
  <si>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</si>
  <si>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</si>
  <si>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</si>
  <si>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</si>
  <si>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</si>
  <si>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</si>
  <si>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</si>
  <si>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</si>
  <si>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</si>
  <si>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</si>
  <si>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</si>
  <si>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</si>
  <si>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</si>
  <si>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</si>
  <si>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</si>
  <si>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</si>
  <si>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</si>
  <si>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</si>
  <si>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</si>
  <si>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</si>
  <si>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</si>
  <si>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</si>
  <si>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</si>
  <si>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</si>
  <si>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</si>
  <si>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</si>
  <si>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</si>
  <si>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</si>
  <si>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</si>
  <si>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</si>
  <si>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</si>
  <si>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</si>
  <si>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</si>
  <si>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</si>
  <si>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</si>
  <si>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</si>
  <si>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</si>
  <si>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</si>
  <si>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</si>
  <si>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</si>
  <si>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</si>
  <si>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</si>
  <si>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</si>
  <si>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</si>
  <si>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</si>
  <si>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</si>
  <si>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</si>
  <si>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</si>
  <si>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</si>
  <si>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</si>
  <si>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</si>
  <si>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</si>
  <si>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</si>
  <si>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</si>
  <si>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</si>
  <si>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</si>
  <si>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</si>
  <si>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</si>
  <si>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</si>
  <si>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</si>
  <si>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</si>
  <si>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</si>
  <si>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</si>
  <si>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</si>
  <si>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</si>
  <si>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</si>
  <si>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</si>
  <si>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</si>
  <si>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</si>
  <si>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</si>
  <si>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</si>
  <si>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</si>
  <si>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</si>
  <si>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</si>
  <si>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</si>
  <si>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</si>
  <si>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</si>
  <si>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</si>
  <si>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</si>
  <si>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</si>
  <si>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</si>
  <si>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</si>
  <si>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</si>
  <si>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</si>
  <si>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</si>
  <si>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</si>
  <si>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</si>
  <si>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</si>
  <si>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</si>
  <si>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</si>
  <si>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</si>
  <si>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</si>
  <si>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</si>
  <si>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</si>
  <si>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</si>
  <si>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</si>
  <si>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</si>
  <si>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</si>
  <si>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</si>
  <si>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</si>
  <si>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</si>
  <si>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</si>
  <si>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</si>
  <si>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</si>
  <si>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</si>
  <si>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</si>
  <si>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</si>
  <si>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</si>
  <si>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</si>
  <si>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</si>
  <si>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</si>
  <si>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</si>
  <si>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</si>
  <si>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</si>
  <si>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</si>
  <si>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</si>
  <si>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</si>
  <si>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</si>
  <si>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</si>
  <si>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</si>
  <si>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</si>
  <si>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</si>
  <si>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</si>
  <si>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</si>
  <si>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</si>
  <si>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</si>
  <si>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</si>
  <si>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</si>
  <si>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</si>
  <si>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</si>
  <si>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</si>
  <si>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</si>
  <si>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</si>
  <si>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</si>
  <si>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</si>
  <si>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</si>
  <si>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</si>
  <si>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</si>
  <si>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</si>
  <si>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</si>
  <si>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</si>
  <si>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</si>
  <si>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</si>
  <si>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</si>
  <si>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</si>
  <si>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</si>
  <si>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</si>
  <si>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</si>
  <si>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</si>
  <si>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</si>
  <si>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</si>
  <si>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</si>
  <si>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</si>
  <si>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</si>
  <si>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</si>
  <si>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</si>
  <si>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</si>
  <si>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</si>
  <si>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</si>
  <si>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</si>
  <si>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</si>
  <si>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</si>
  <si>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</si>
  <si>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</si>
  <si>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</si>
  <si>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</si>
  <si>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</si>
  <si>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</si>
  <si>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</si>
  <si>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</si>
  <si>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</si>
  <si>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</si>
  <si>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</si>
  <si>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</si>
  <si>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</si>
  <si>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</si>
  <si>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</si>
  <si>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</si>
  <si>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</si>
  <si>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</si>
  <si>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</si>
  <si>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</si>
  <si>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</si>
  <si>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</si>
  <si>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</si>
  <si>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</si>
  <si>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</si>
  <si>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</si>
  <si>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</si>
  <si>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</si>
  <si>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</si>
  <si>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</si>
  <si>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</si>
  <si>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</si>
  <si>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</si>
  <si>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</si>
  <si>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</si>
  <si>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</si>
  <si>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</si>
  <si>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</si>
  <si>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</si>
  <si>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</si>
  <si>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</si>
  <si>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</si>
  <si>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</si>
  <si>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</si>
  <si>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</si>
  <si>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</si>
  <si>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</si>
  <si>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</si>
  <si>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</si>
  <si>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</si>
  <si>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</si>
  <si>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</si>
  <si>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</si>
  <si>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</si>
  <si>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</si>
  <si>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</si>
  <si>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</si>
  <si>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</si>
  <si>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</si>
  <si>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</si>
  <si>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</si>
  <si>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</si>
  <si>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</si>
  <si>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</si>
  <si>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</si>
  <si>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</si>
  <si>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</si>
  <si>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</si>
  <si>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</si>
  <si>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</si>
  <si>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</si>
  <si>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</si>
  <si>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</si>
  <si>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</si>
  <si>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</si>
  <si>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</si>
  <si>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</si>
  <si>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</si>
  <si>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</si>
  <si>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</si>
  <si>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</si>
  <si>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</si>
  <si>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</si>
  <si>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</si>
  <si>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</si>
  <si>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</si>
  <si>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</si>
  <si>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</si>
  <si>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</si>
  <si>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</si>
  <si>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</si>
  <si>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</si>
  <si>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</si>
  <si>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</si>
  <si>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</si>
  <si>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</si>
  <si>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</si>
  <si>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</si>
  <si>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</si>
  <si>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</si>
  <si>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</si>
  <si>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</si>
  <si>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</si>
  <si>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</si>
  <si>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</si>
  <si>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</si>
  <si>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</si>
  <si>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</si>
  <si>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</si>
  <si>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</si>
  <si>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</si>
  <si>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</si>
  <si>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</si>
  <si>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</si>
  <si>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</si>
  <si>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</si>
  <si>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</si>
  <si>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</si>
  <si>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</si>
  <si>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</si>
  <si>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</si>
  <si>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</si>
  <si>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</si>
  <si>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</si>
  <si>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</si>
  <si>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</si>
  <si>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</si>
  <si>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</si>
  <si>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</si>
  <si>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</si>
  <si>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</si>
  <si>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</si>
  <si>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</si>
  <si>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</si>
  <si>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</si>
  <si>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</si>
  <si>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</si>
  <si>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</si>
  <si>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</si>
  <si>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</si>
  <si>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</si>
  <si>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</si>
  <si>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</si>
  <si>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</si>
  <si>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</si>
  <si>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</si>
  <si>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</si>
  <si>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</si>
  <si>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</si>
  <si>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</si>
  <si>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</si>
  <si>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</si>
  <si>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</si>
  <si>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</si>
  <si>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</si>
  <si>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</si>
  <si>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</si>
  <si>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</si>
  <si>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</si>
  <si>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</si>
  <si>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</si>
  <si>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</si>
  <si>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</si>
  <si>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</si>
  <si>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</si>
  <si>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</si>
  <si>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</si>
  <si>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</si>
  <si>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</si>
  <si>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</si>
  <si>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</si>
  <si>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</si>
  <si>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</si>
  <si>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</si>
  <si>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</si>
  <si>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</si>
  <si>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</si>
  <si>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</si>
  <si>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</si>
  <si>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</si>
  <si>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</si>
  <si>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</si>
  <si>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</si>
  <si>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</si>
  <si>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</si>
  <si>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</si>
  <si>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</si>
  <si>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</si>
  <si>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</si>
  <si>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</si>
  <si>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</si>
  <si>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</si>
  <si>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</si>
  <si>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</si>
  <si>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</si>
  <si>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</si>
  <si>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</si>
  <si>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</si>
  <si>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</si>
  <si>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</si>
  <si>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</si>
  <si>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</si>
  <si>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</si>
  <si>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</si>
  <si>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</si>
  <si>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</si>
  <si>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</si>
  <si>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</si>
  <si>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</si>
  <si>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</si>
  <si>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</si>
  <si>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</si>
  <si>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</si>
  <si>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</si>
  <si>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</si>
  <si>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</si>
  <si>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</si>
  <si>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</si>
  <si>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</si>
  <si>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</si>
  <si>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</si>
  <si>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</si>
  <si>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</si>
  <si>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</si>
  <si>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</si>
  <si>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</si>
  <si>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</si>
  <si>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</si>
  <si>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</si>
  <si>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</si>
  <si>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</si>
  <si>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</si>
  <si>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</si>
  <si>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</si>
  <si>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</si>
  <si>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</si>
  <si>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</si>
  <si>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</si>
  <si>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</si>
  <si>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</si>
  <si>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</si>
  <si>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</si>
  <si>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</si>
  <si>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</si>
  <si>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</si>
  <si>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</si>
  <si>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</si>
  <si>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</si>
  <si>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</si>
  <si>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</si>
  <si>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</si>
  <si>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</si>
  <si>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</si>
  <si>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</si>
  <si>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</si>
  <si>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</si>
  <si>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</si>
  <si>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</si>
  <si>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</si>
  <si>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</si>
  <si>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</si>
  <si>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</si>
  <si>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</si>
  <si>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</si>
  <si>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</si>
  <si>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</si>
  <si>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</si>
  <si>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</si>
  <si>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</si>
  <si>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</si>
  <si>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</si>
  <si>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</si>
  <si>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</si>
  <si>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</si>
  <si>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</si>
  <si>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</si>
  <si>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</si>
  <si>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</si>
  <si>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</si>
  <si>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</si>
  <si>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</si>
  <si>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</si>
  <si>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</si>
  <si>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</si>
  <si>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</si>
  <si>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</si>
  <si>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</si>
  <si>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</si>
  <si>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</si>
  <si>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</si>
  <si>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</si>
  <si>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</si>
  <si>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</si>
  <si>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</si>
  <si>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</si>
  <si>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</si>
  <si>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</si>
  <si>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</si>
  <si>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</si>
  <si>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</si>
  <si>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</si>
  <si>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</si>
  <si>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</si>
  <si>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</si>
  <si>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</si>
  <si>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</si>
  <si>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</si>
  <si>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</si>
  <si>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</si>
  <si>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</si>
  <si>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</si>
  <si>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</si>
  <si>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</si>
  <si>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</si>
  <si>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</si>
  <si>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</si>
  <si>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</si>
  <si>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</si>
  <si>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</si>
  <si>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</si>
  <si>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</si>
  <si>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</si>
  <si>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</si>
  <si>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</si>
  <si>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</si>
  <si>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</si>
  <si>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</si>
  <si>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</si>
  <si>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</si>
  <si>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</si>
  <si>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</si>
  <si>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</si>
  <si>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</si>
  <si>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</si>
  <si>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</si>
  <si>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</si>
  <si>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</si>
  <si>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</si>
  <si>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</si>
  <si>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</si>
  <si>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</si>
  <si>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</si>
  <si>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</si>
  <si>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</si>
  <si>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</si>
  <si>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</si>
  <si>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</si>
  <si>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</si>
  <si>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</si>
  <si>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</si>
  <si>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</si>
  <si>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</si>
  <si>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</si>
  <si>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</si>
  <si>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</si>
  <si>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</si>
  <si>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</si>
  <si>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</si>
  <si>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</si>
  <si>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</si>
  <si>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</si>
  <si>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</si>
  <si>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</si>
  <si>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</si>
  <si>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</si>
  <si>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</si>
  <si>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</si>
  <si>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</si>
  <si>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</si>
  <si>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</si>
  <si>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</si>
  <si>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</si>
  <si>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</si>
  <si>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</si>
  <si>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</si>
  <si>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</si>
  <si>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</si>
  <si>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</si>
  <si>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</si>
  <si>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</si>
  <si>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</si>
  <si>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</si>
  <si>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</si>
  <si>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</si>
  <si>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</si>
  <si>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</si>
  <si>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</si>
  <si>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</si>
  <si>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</si>
  <si>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</si>
  <si>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</si>
  <si>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</si>
  <si>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</si>
  <si>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</si>
  <si>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</si>
  <si>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</si>
  <si>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</si>
  <si>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</si>
  <si>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</si>
  <si>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</si>
  <si>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</si>
  <si>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</si>
  <si>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</si>
  <si>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</si>
  <si>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</si>
  <si>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</si>
  <si>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</si>
  <si>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</si>
  <si>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</si>
  <si>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</si>
  <si>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</si>
  <si>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</si>
  <si>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</si>
  <si>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</si>
  <si>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</si>
  <si>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</si>
  <si>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</si>
  <si>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</si>
  <si>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</si>
  <si>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</si>
  <si>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</si>
  <si>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</si>
  <si>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</si>
  <si>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</si>
  <si>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</si>
  <si>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</si>
  <si>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</si>
  <si>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</si>
  <si>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</si>
  <si>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</si>
  <si>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</si>
  <si>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</si>
  <si>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</si>
  <si>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</si>
  <si>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</si>
  <si>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</si>
  <si>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</si>
  <si>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</si>
  <si>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</si>
  <si>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</si>
  <si>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</si>
  <si>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</si>
  <si>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</si>
  <si>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</si>
  <si>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</si>
  <si>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</si>
  <si>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</si>
  <si>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</si>
  <si>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</si>
  <si>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</si>
  <si>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</si>
  <si>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</si>
  <si>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</si>
  <si>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</si>
  <si>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</si>
  <si>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</si>
  <si>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</si>
  <si>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</si>
  <si>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</si>
  <si>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</si>
  <si>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</si>
  <si>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</si>
  <si>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</si>
  <si>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</si>
  <si>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</si>
  <si>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</si>
  <si>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</si>
  <si>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</si>
  <si>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</si>
  <si>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</si>
  <si>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</si>
  <si>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</si>
  <si>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</si>
  <si>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</si>
  <si>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</si>
  <si>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</si>
  <si>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</si>
  <si>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</si>
  <si>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</si>
  <si>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</si>
  <si>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</si>
  <si>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</si>
  <si>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</si>
  <si>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</si>
  <si>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</si>
  <si>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</si>
  <si>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</si>
  <si>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</si>
  <si>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</si>
  <si>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</si>
  <si>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</si>
  <si>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</si>
  <si>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</si>
  <si>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</si>
  <si>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</si>
  <si>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</si>
  <si>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</si>
  <si>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</si>
  <si>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</si>
  <si>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</si>
  <si>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</si>
  <si>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</si>
  <si>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</si>
  <si>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</si>
  <si>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</si>
  <si>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</si>
  <si>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</si>
  <si>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</si>
  <si>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</si>
  <si>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</si>
  <si>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</si>
  <si>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</si>
  <si>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</si>
  <si>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</si>
  <si>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</si>
  <si>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</si>
  <si>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</si>
  <si>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</si>
  <si>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</si>
  <si>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</si>
  <si>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</si>
  <si>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</si>
  <si>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</si>
  <si>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</si>
  <si>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</si>
  <si>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</si>
  <si>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</si>
  <si>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</si>
  <si>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</si>
  <si>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</si>
  <si>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</si>
  <si>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</si>
  <si>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</si>
  <si>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</si>
  <si>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</si>
  <si>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</si>
  <si>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</si>
  <si>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</si>
  <si>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</si>
  <si>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</si>
  <si>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</si>
  <si>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</si>
  <si>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</si>
  <si>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</si>
  <si>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</si>
  <si>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</si>
  <si>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</si>
  <si>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</si>
  <si>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</si>
  <si>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</si>
  <si>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</si>
  <si>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</si>
  <si>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</si>
  <si>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</si>
  <si>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</si>
  <si>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</si>
  <si>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</si>
  <si>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</si>
  <si>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</si>
  <si>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</si>
  <si>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</si>
  <si>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</si>
  <si>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</si>
  <si>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</si>
  <si>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</si>
  <si>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</si>
  <si>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</si>
  <si>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</si>
  <si>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</si>
  <si>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</si>
  <si>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</si>
  <si>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</si>
  <si>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</si>
  <si>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</si>
  <si>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</si>
  <si>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</si>
  <si>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</si>
  <si>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</si>
  <si>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</si>
  <si>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</si>
  <si>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</si>
  <si>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</si>
  <si>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</si>
  <si>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</si>
  <si>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</si>
  <si>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</si>
  <si>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</si>
  <si>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</si>
  <si>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</si>
  <si>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</si>
  <si>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</si>
  <si>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</si>
  <si>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</si>
  <si>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</si>
  <si>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</si>
  <si>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</si>
  <si>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</si>
  <si>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</si>
  <si>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</si>
  <si>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</si>
  <si>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</si>
  <si>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</si>
  <si>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</si>
  <si>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</si>
  <si>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</si>
  <si>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</si>
  <si>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</si>
  <si>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</si>
  <si>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</si>
  <si>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</si>
  <si>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</si>
  <si>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</si>
  <si>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</si>
  <si>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</si>
  <si>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</si>
  <si>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</si>
  <si>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</si>
  <si>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</si>
  <si>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</si>
  <si>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</si>
  <si>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</si>
  <si>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</si>
  <si>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</si>
  <si>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</si>
  <si>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</si>
  <si>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</si>
  <si>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</si>
  <si>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</si>
  <si>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</si>
  <si>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</si>
  <si>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</si>
  <si>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</si>
  <si>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</si>
  <si>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</si>
  <si>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</si>
  <si>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</si>
  <si>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</si>
  <si>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</si>
  <si>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</si>
  <si>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</si>
  <si>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</si>
  <si>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</si>
  <si>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</si>
  <si>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</si>
  <si>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</si>
  <si>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</si>
  <si>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</si>
  <si>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</si>
  <si>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</si>
  <si>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</si>
  <si>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</si>
  <si>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</si>
  <si>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</si>
  <si>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</si>
  <si>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</si>
  <si>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</si>
  <si>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</si>
  <si>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</si>
  <si>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</si>
  <si>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</si>
  <si>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</si>
  <si>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</si>
  <si>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</si>
  <si>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</si>
  <si>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</si>
  <si>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</si>
  <si>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</si>
  <si>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</si>
  <si>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</si>
  <si>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</si>
  <si>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</si>
  <si>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</si>
  <si>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</si>
  <si>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</si>
  <si>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</si>
  <si>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</si>
  <si>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</si>
  <si>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</si>
  <si>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</si>
  <si>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</si>
  <si>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</si>
  <si>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</si>
  <si>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</si>
  <si>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</si>
  <si>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</si>
  <si>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</si>
  <si>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</si>
  <si>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</si>
  <si>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</si>
  <si>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</si>
  <si>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</si>
  <si>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</si>
  <si>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</si>
  <si>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</si>
  <si>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</si>
  <si>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</si>
  <si>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</si>
  <si>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</si>
  <si>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</si>
  <si>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</si>
  <si>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</si>
  <si>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</si>
  <si>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</si>
  <si>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</si>
  <si>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</si>
  <si>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</si>
  <si>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</si>
  <si>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</si>
  <si>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</si>
  <si>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</si>
  <si>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</si>
  <si>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</si>
  <si>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</si>
  <si>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</si>
  <si>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</si>
  <si>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</si>
  <si>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</si>
  <si>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</si>
  <si>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</si>
  <si>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</si>
  <si>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</si>
  <si>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</si>
  <si>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</si>
  <si>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</si>
  <si>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</si>
  <si>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</si>
  <si>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</si>
  <si>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</si>
  <si>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</si>
  <si>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</si>
  <si>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</si>
  <si>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</si>
  <si>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</si>
  <si>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</si>
  <si>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</si>
  <si>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</si>
  <si>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</si>
  <si>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</si>
  <si>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</si>
  <si>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</si>
  <si>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</si>
  <si>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</si>
  <si>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</si>
  <si>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</si>
  <si>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</si>
  <si>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</si>
  <si>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</si>
  <si>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</si>
  <si>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</si>
  <si>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</si>
  <si>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</si>
  <si>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</si>
  <si>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</si>
  <si>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</si>
  <si>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</si>
  <si>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</si>
  <si>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</si>
  <si>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</si>
  <si>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</si>
  <si>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</si>
  <si>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</si>
  <si>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</si>
  <si>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</si>
  <si>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</si>
  <si>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</si>
  <si>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</si>
  <si>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</si>
  <si>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</si>
  <si>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</si>
  <si>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</si>
  <si>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</si>
  <si>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</si>
  <si>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</si>
  <si>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</si>
  <si>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</si>
  <si>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</si>
  <si>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</si>
  <si>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</si>
  <si>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</si>
  <si>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</si>
  <si>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</si>
  <si>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</si>
  <si>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</si>
  <si>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</si>
  <si>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</si>
  <si>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</si>
  <si>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</si>
  <si>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</si>
  <si>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</si>
  <si>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</si>
  <si>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</si>
  <si>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</si>
  <si>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</si>
  <si>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</si>
  <si>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</si>
  <si>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</si>
  <si>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</si>
  <si>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</si>
  <si>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</si>
  <si>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</si>
  <si>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</si>
  <si>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</si>
  <si>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</si>
  <si>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</si>
  <si>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</si>
  <si>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</si>
  <si>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</si>
  <si>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</si>
  <si>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</si>
  <si>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</si>
  <si>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</si>
  <si>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</si>
  <si>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</si>
  <si>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</si>
  <si>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</si>
  <si>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</si>
  <si>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</si>
  <si>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</si>
  <si>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</si>
  <si>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</si>
  <si>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</si>
  <si>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</si>
  <si>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</si>
  <si>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</si>
  <si>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</si>
  <si>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</si>
  <si>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</si>
  <si>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</si>
  <si>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</si>
  <si>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</si>
  <si>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</si>
  <si>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</si>
  <si>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</si>
  <si>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</si>
  <si>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</si>
  <si>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</si>
  <si>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</si>
  <si>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</si>
  <si>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</si>
  <si>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</si>
  <si>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</si>
  <si>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</si>
  <si>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</si>
  <si>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</si>
  <si>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</si>
  <si>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</si>
  <si>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</si>
  <si>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</si>
  <si>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</si>
  <si>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</si>
  <si>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</si>
  <si>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</si>
  <si>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</si>
  <si>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</si>
  <si>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</si>
  <si>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</si>
  <si>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</si>
  <si>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</si>
  <si>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</si>
  <si>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</si>
  <si>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</si>
  <si>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</si>
  <si>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</si>
  <si>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</si>
  <si>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</si>
  <si>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</si>
  <si>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</si>
  <si>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</si>
  <si>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</si>
  <si>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</si>
  <si>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</si>
  <si>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</si>
  <si>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</si>
  <si>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</si>
  <si>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</si>
  <si>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</si>
  <si>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</si>
  <si>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</si>
  <si>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</si>
  <si>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</si>
  <si>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</si>
  <si>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</si>
  <si>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</si>
  <si>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</si>
  <si>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</si>
  <si>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</si>
  <si>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</si>
  <si>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</si>
  <si>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</si>
  <si>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</si>
  <si>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</si>
  <si>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</si>
  <si>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</si>
  <si>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</si>
  <si>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</si>
  <si>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</si>
  <si>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</si>
  <si>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</si>
  <si>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</si>
  <si>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</si>
  <si>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</si>
  <si>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</si>
  <si>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</si>
  <si>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</si>
  <si>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</si>
  <si>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</si>
  <si>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</si>
  <si>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</si>
  <si>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</si>
  <si>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</si>
  <si>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</si>
  <si>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</si>
  <si>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</si>
  <si>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</si>
  <si>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</si>
  <si>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</si>
  <si>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</si>
  <si>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</si>
  <si>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</si>
  <si>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</si>
  <si>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</si>
  <si>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</si>
  <si>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</si>
  <si>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</si>
  <si>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</si>
  <si>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</si>
  <si>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</si>
  <si>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</si>
  <si>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</si>
  <si>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</si>
  <si>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</si>
  <si>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</si>
  <si>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</si>
  <si>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</si>
  <si>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</si>
  <si>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</si>
  <si>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</si>
  <si>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</si>
  <si>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</si>
  <si>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</si>
  <si>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</si>
  <si>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</si>
  <si>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</si>
  <si>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</si>
  <si>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</si>
  <si>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</si>
  <si>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</si>
  <si>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</si>
  <si>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</si>
  <si>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</si>
  <si>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</si>
  <si>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</si>
  <si>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</si>
  <si>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</si>
  <si>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</si>
  <si>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</si>
  <si>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</si>
  <si>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</si>
  <si>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</si>
  <si>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</si>
  <si>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</si>
  <si>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</si>
  <si>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</si>
  <si>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</si>
  <si>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</si>
  <si>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</si>
  <si>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</si>
  <si>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</si>
  <si>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</si>
  <si>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</si>
  <si>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</si>
  <si>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</si>
  <si>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</si>
  <si>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</si>
  <si>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</si>
  <si>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</si>
  <si>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</si>
  <si>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</si>
  <si>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</si>
  <si>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</si>
  <si>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</si>
  <si>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</si>
  <si>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</si>
  <si>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</si>
  <si>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</si>
  <si>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</si>
  <si>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</si>
  <si>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</si>
  <si>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</si>
  <si>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</si>
  <si>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</si>
  <si>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</si>
  <si>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</si>
  <si>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</si>
  <si>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</si>
  <si>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</si>
  <si>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</si>
  <si>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</si>
  <si>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</si>
  <si>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</si>
  <si>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</si>
  <si>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</si>
  <si>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</si>
  <si>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</si>
  <si>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</si>
  <si>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</si>
  <si>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</si>
  <si>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</si>
  <si>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</si>
  <si>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</si>
  <si>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</si>
  <si>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</si>
  <si>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</si>
  <si>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</si>
  <si>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</si>
  <si>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</si>
  <si>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</si>
  <si>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</si>
  <si>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</si>
  <si>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</si>
  <si>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</si>
  <si>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</si>
  <si>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</si>
  <si>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</si>
  <si>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</si>
  <si>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</si>
  <si>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</si>
  <si>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</si>
  <si>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</si>
  <si>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</si>
  <si>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</si>
  <si>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</si>
  <si>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</si>
  <si>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</si>
  <si>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</si>
  <si>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</si>
  <si>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</si>
  <si>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</si>
  <si>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</si>
  <si>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</si>
  <si>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</si>
  <si>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</si>
  <si>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</si>
  <si>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</si>
  <si>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</si>
  <si>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</si>
  <si>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</si>
  <si>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</si>
  <si>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</si>
  <si>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</si>
  <si>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</si>
  <si>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</si>
  <si>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</si>
  <si>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</si>
  <si>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</si>
  <si>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</si>
  <si>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</si>
  <si>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</si>
  <si>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</si>
  <si>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</si>
  <si>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</si>
  <si>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</si>
  <si>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</si>
  <si>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</si>
  <si>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</si>
  <si>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</si>
  <si>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</si>
  <si>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</si>
  <si>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</si>
  <si>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</si>
  <si>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</si>
  <si>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</si>
  <si>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</si>
  <si>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</si>
  <si>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</si>
  <si>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</si>
  <si>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</si>
  <si>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</si>
  <si>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</si>
  <si>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</si>
  <si>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</si>
  <si>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</si>
  <si>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</si>
  <si>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</si>
  <si>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</si>
  <si>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</si>
  <si>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</si>
  <si>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</si>
  <si>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</si>
  <si>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</si>
  <si>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</si>
  <si>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</si>
  <si>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</si>
  <si>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</si>
  <si>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</si>
  <si>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</si>
  <si>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</si>
  <si>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</si>
  <si>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</si>
  <si>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</si>
  <si>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</si>
  <si>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</si>
  <si>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</si>
  <si>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</si>
  <si>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</si>
  <si>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</si>
  <si>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</si>
  <si>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</si>
  <si>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</si>
  <si>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</si>
  <si>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</si>
  <si>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</si>
  <si>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</si>
  <si>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</si>
  <si>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</si>
  <si>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</si>
  <si>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</si>
  <si>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</si>
  <si>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</si>
  <si>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</si>
  <si>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</si>
  <si>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</si>
  <si>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</si>
  <si>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</si>
  <si>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</si>
  <si>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</si>
  <si>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</si>
  <si>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</si>
  <si>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</si>
  <si>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</si>
  <si>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</si>
  <si>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</si>
  <si>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</si>
  <si>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</si>
  <si>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</si>
  <si>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</si>
  <si>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</si>
  <si>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</si>
  <si>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</si>
  <si>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</si>
  <si>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</si>
  <si>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</si>
  <si>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</si>
  <si>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</si>
  <si>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</si>
  <si>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</si>
  <si>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</si>
  <si>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</si>
  <si>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</si>
  <si>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</si>
  <si>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</si>
  <si>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</si>
  <si>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</si>
  <si>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</si>
  <si>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</si>
  <si>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</si>
  <si>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</si>
  <si>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</si>
  <si>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</si>
  <si>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</si>
  <si>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</si>
  <si>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</si>
  <si>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</si>
  <si>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</si>
  <si>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</si>
  <si>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</si>
  <si>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</si>
  <si>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</si>
  <si>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</si>
  <si>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</si>
  <si>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</si>
  <si>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</si>
  <si>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</si>
  <si>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</si>
  <si>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</si>
  <si>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</si>
  <si>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</si>
  <si>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</si>
  <si>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</si>
  <si>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</si>
  <si>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</si>
  <si>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</si>
  <si>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</si>
  <si>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</si>
  <si>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</si>
  <si>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</si>
  <si>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</si>
  <si>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</si>
  <si>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</si>
  <si>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</si>
  <si>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</si>
  <si>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</si>
  <si>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</si>
  <si>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</si>
  <si>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</si>
  <si>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</si>
  <si>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</si>
  <si>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</si>
  <si>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</si>
  <si>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</si>
  <si>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</si>
  <si>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</si>
  <si>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</si>
  <si>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</si>
  <si>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</si>
  <si>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</si>
  <si>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</si>
  <si>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</si>
  <si>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</si>
  <si>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</si>
  <si>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</si>
  <si>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</si>
  <si>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</si>
  <si>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</si>
  <si>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</si>
  <si>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</si>
  <si>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</si>
  <si>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</si>
  <si>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</si>
  <si>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</si>
  <si>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</si>
  <si>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</si>
  <si>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</si>
  <si>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</si>
  <si>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</si>
  <si>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</si>
  <si>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</si>
  <si>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</si>
  <si>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</si>
  <si>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</si>
  <si>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</si>
  <si>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</si>
  <si>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</si>
  <si>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</si>
  <si>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</si>
  <si>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</si>
  <si>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</si>
  <si>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</si>
  <si>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</si>
  <si>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</si>
  <si>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</si>
  <si>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</si>
  <si>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</si>
  <si>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</si>
  <si>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</si>
  <si>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</si>
  <si>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</si>
  <si>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</si>
  <si>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</si>
  <si>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</si>
  <si>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</si>
  <si>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</si>
  <si>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</si>
  <si>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</si>
  <si>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</si>
  <si>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</si>
  <si>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</si>
  <si>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</si>
  <si>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</si>
  <si>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</si>
  <si>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</si>
  <si>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</si>
  <si>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</si>
  <si>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</si>
  <si>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</si>
  <si>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</si>
  <si>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</si>
  <si>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</si>
  <si>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</si>
  <si>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</si>
  <si>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</si>
  <si>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</si>
  <si>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</si>
  <si>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</si>
  <si>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</si>
  <si>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</si>
  <si>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</si>
  <si>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</si>
  <si>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</si>
  <si>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</si>
  <si>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</si>
  <si>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</si>
  <si>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</si>
  <si>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</si>
  <si>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</si>
  <si>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</si>
  <si>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</si>
  <si>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</si>
  <si>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</si>
  <si>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</si>
  <si>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</si>
  <si>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</si>
  <si>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</si>
  <si>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</si>
  <si>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</si>
  <si>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</si>
  <si>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</si>
  <si>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</si>
  <si>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</si>
  <si>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</si>
  <si>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</si>
  <si>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</si>
  <si>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</si>
  <si>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</si>
  <si>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</si>
  <si>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</si>
  <si>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</si>
  <si>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</si>
  <si>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</si>
  <si>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</si>
  <si>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</si>
  <si>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</si>
  <si>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</si>
  <si>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</si>
  <si>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</si>
  <si>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</si>
  <si>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</si>
  <si>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</si>
  <si>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</si>
  <si>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</si>
  <si>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</si>
  <si>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</si>
  <si>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</si>
  <si>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</si>
  <si>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</si>
  <si>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</si>
  <si>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</si>
  <si>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</si>
  <si>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</si>
  <si>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</si>
  <si>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</si>
  <si>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</si>
  <si>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</si>
  <si>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</si>
  <si>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</si>
  <si>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</si>
  <si>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</si>
  <si>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</si>
  <si>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</si>
  <si>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</si>
  <si>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</si>
  <si>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</si>
  <si>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</si>
  <si>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</si>
  <si>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</si>
  <si>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</si>
  <si>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</si>
  <si>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</si>
  <si>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</si>
  <si>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</si>
  <si>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</si>
  <si>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</si>
  <si>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</si>
  <si>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</si>
  <si>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</si>
  <si>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</si>
  <si>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</si>
  <si>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</si>
  <si>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</si>
  <si>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</si>
  <si>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</si>
  <si>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</si>
  <si>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</si>
  <si>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</si>
  <si>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</si>
  <si>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</si>
  <si>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</si>
  <si>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</si>
  <si>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</si>
  <si>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</si>
  <si>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</si>
  <si>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</si>
  <si>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</si>
  <si>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</si>
  <si>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</si>
  <si>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</si>
  <si>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</si>
  <si>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</si>
  <si>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</si>
  <si>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</si>
  <si>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</si>
  <si>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</si>
  <si>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</si>
  <si>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</si>
  <si>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</si>
  <si>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</si>
  <si>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</si>
  <si>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</si>
  <si>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</si>
  <si>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</si>
  <si>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</si>
  <si>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</si>
  <si>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</si>
  <si>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</si>
  <si>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</si>
  <si>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</si>
  <si>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</si>
  <si>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</si>
  <si>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</si>
  <si>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</si>
  <si>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</si>
  <si>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</si>
  <si>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</si>
  <si>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</si>
  <si>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</si>
  <si>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</si>
  <si>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</si>
  <si>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</si>
  <si>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</si>
  <si>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</si>
  <si>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</si>
  <si>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</si>
  <si>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</si>
  <si>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</si>
  <si>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</si>
  <si>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</si>
  <si>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</si>
  <si>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</si>
  <si>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</si>
  <si>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</si>
  <si>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</si>
  <si>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</si>
  <si>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</si>
  <si>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</si>
  <si>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</si>
  <si>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</si>
  <si>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</si>
  <si>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</si>
  <si>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</si>
  <si>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</si>
  <si>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</si>
  <si>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</si>
  <si>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</si>
  <si>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</si>
  <si>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</si>
  <si>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</si>
  <si>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</si>
  <si>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</si>
  <si>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</si>
  <si>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</si>
  <si>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</si>
  <si>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</si>
  <si>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</si>
  <si>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</si>
  <si>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</si>
  <si>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</si>
  <si>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</si>
  <si>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</si>
  <si>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</si>
  <si>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</si>
  <si>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</si>
  <si>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</si>
  <si>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</si>
  <si>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</si>
  <si>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</si>
  <si>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</si>
  <si>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</si>
  <si>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</si>
  <si>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</si>
  <si>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</si>
  <si>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</si>
  <si>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</si>
  <si>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</si>
  <si>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</si>
  <si>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</si>
  <si>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</si>
  <si>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</si>
  <si>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</si>
  <si>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</si>
  <si>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</si>
  <si>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</si>
  <si>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</si>
  <si>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</si>
  <si>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</si>
  <si>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</si>
  <si>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</si>
  <si>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</si>
  <si>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</si>
  <si>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</si>
  <si>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</si>
  <si>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</si>
  <si>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</si>
  <si>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</si>
  <si>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</si>
  <si>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</si>
  <si>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</si>
  <si>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</si>
  <si>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</si>
  <si>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</si>
  <si>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</si>
  <si>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</si>
  <si>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</si>
  <si>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</si>
  <si>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</si>
  <si>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</si>
  <si>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</si>
  <si>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</si>
  <si>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</si>
  <si>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</si>
  <si>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</si>
  <si>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</si>
  <si>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</si>
  <si>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</si>
  <si>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</si>
  <si>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</si>
  <si>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</si>
  <si>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</si>
  <si>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</si>
  <si>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</si>
  <si>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</si>
  <si>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</si>
  <si>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</si>
  <si>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</si>
  <si>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</si>
  <si>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</si>
  <si>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</si>
  <si>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</si>
  <si>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</si>
  <si>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</si>
  <si>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</si>
  <si>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</si>
  <si>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</si>
  <si>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</si>
  <si>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</si>
  <si>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</si>
  <si>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</si>
  <si>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</si>
  <si>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</si>
  <si>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</si>
  <si>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</si>
  <si>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</si>
  <si>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</si>
  <si>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</si>
  <si>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</si>
  <si>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</si>
  <si>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</si>
  <si>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</si>
  <si>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</si>
  <si>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</si>
  <si>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</si>
  <si>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</si>
  <si>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</si>
  <si>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</si>
  <si>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</si>
  <si>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</si>
  <si>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</si>
  <si>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</si>
  <si>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</si>
  <si>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</si>
  <si>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</si>
  <si>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</si>
  <si>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</si>
  <si>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</si>
  <si>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</si>
  <si>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</si>
  <si>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</si>
  <si>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</si>
  <si>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</si>
  <si>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</si>
  <si>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</si>
  <si>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</si>
  <si>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</si>
  <si>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</si>
  <si>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</si>
  <si>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</si>
  <si>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</si>
  <si>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</si>
  <si>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</si>
  <si>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</si>
  <si>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</si>
  <si>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</si>
  <si>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</si>
  <si>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</si>
  <si>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</si>
  <si>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</si>
  <si>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</si>
  <si>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</si>
  <si>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</si>
  <si>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</si>
  <si>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</si>
  <si>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</si>
  <si>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</si>
  <si>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</si>
  <si>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</si>
  <si>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</si>
  <si>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</si>
  <si>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</si>
  <si>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</si>
  <si>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</si>
  <si>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</si>
  <si>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</si>
  <si>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</si>
  <si>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</si>
  <si>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</si>
  <si>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</si>
  <si>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</si>
  <si>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</si>
  <si>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</si>
  <si>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</si>
  <si>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</si>
  <si>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</si>
  <si>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</si>
  <si>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</si>
  <si>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</si>
  <si>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</si>
  <si>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</si>
  <si>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</si>
  <si>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</si>
  <si>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</si>
  <si>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</si>
  <si>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</si>
  <si>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</si>
  <si>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</si>
  <si>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</si>
  <si>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</si>
  <si>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</si>
  <si>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</si>
  <si>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</si>
  <si>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</si>
  <si>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</si>
  <si>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</si>
  <si>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</si>
  <si>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</si>
  <si>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</si>
  <si>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</si>
  <si>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</si>
  <si>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</si>
  <si>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</si>
  <si>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</si>
  <si>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</si>
  <si>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</si>
  <si>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</si>
  <si>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</si>
  <si>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</si>
  <si>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</si>
  <si>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</si>
  <si>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</si>
  <si>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</si>
  <si>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</si>
  <si>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</si>
  <si>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</si>
  <si>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</si>
  <si>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</si>
  <si>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</si>
  <si>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</si>
  <si>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</si>
  <si>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</si>
  <si>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</si>
  <si>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</si>
  <si>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</si>
  <si>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</si>
  <si>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</si>
  <si>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</si>
  <si>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</si>
  <si>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</si>
  <si>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</si>
  <si>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</si>
  <si>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</si>
  <si>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</si>
  <si>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</si>
  <si>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</si>
  <si>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</si>
  <si>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</si>
  <si>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</si>
  <si>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</si>
  <si>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</si>
  <si>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</si>
  <si>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</si>
  <si>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</si>
  <si>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</si>
  <si>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</si>
  <si>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</si>
  <si>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</si>
  <si>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</si>
  <si>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</si>
  <si>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</si>
  <si>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</si>
  <si>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</si>
  <si>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</si>
  <si>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</si>
  <si>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</si>
  <si>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</si>
  <si>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</si>
  <si>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</si>
  <si>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</si>
  <si>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</si>
  <si>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</si>
  <si>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</si>
  <si>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</si>
  <si>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</si>
  <si>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</si>
  <si>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</si>
  <si>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</si>
  <si>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</si>
  <si>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</si>
  <si>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</si>
  <si>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</si>
  <si>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</si>
  <si>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</si>
  <si>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</si>
  <si>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</si>
  <si>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</si>
  <si>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</si>
  <si>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</si>
  <si>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</si>
  <si>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</si>
  <si>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</si>
  <si>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</si>
  <si>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</si>
  <si>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</si>
  <si>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</si>
  <si>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</si>
  <si>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</si>
  <si>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</si>
  <si>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</si>
  <si>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</si>
  <si>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</si>
  <si>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</si>
  <si>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</si>
  <si>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</si>
  <si>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</si>
  <si>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</si>
  <si>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</si>
  <si>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</si>
  <si>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</si>
  <si>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</si>
  <si>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</si>
  <si>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</si>
  <si>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</si>
  <si>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</si>
  <si>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</si>
  <si>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</si>
  <si>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</si>
  <si>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</si>
  <si>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</si>
  <si>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</si>
  <si>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</si>
  <si>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</si>
  <si>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</si>
  <si>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</si>
  <si>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</si>
  <si>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</si>
  <si>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</si>
  <si>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</si>
  <si>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</si>
  <si>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</si>
  <si>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</si>
  <si>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</si>
  <si>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</si>
  <si>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</si>
  <si>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</si>
  <si>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</si>
  <si>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</si>
  <si>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</si>
  <si>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</si>
  <si>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</si>
  <si>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</si>
  <si>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</si>
  <si>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</si>
  <si>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</si>
  <si>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</si>
  <si>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</si>
  <si>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</si>
  <si>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</si>
  <si>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</si>
  <si>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</si>
  <si>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</si>
  <si>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</si>
  <si>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</si>
  <si>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</si>
  <si>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</si>
  <si>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</si>
  <si>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</si>
  <si>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</si>
  <si>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</si>
  <si>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</si>
  <si>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</si>
  <si>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</si>
  <si>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</si>
  <si>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</si>
  <si>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</si>
  <si>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</si>
  <si>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</si>
  <si>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</si>
  <si>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</si>
  <si>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</si>
  <si>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</si>
  <si>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</si>
  <si>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</si>
  <si>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</si>
  <si>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</si>
  <si>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</si>
  <si>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</si>
  <si>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</si>
  <si>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</si>
  <si>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</si>
  <si>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</si>
  <si>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</si>
  <si>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</si>
  <si>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</si>
  <si>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</si>
  <si>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</si>
  <si>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</si>
  <si>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</si>
  <si>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</si>
  <si>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</si>
  <si>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</si>
  <si>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</si>
  <si>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</si>
  <si>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</si>
  <si>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</si>
  <si>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</si>
  <si>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</si>
  <si>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</si>
  <si>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</si>
  <si>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</si>
  <si>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</si>
  <si>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</si>
  <si>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</si>
  <si>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</si>
  <si>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</si>
  <si>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</si>
  <si>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</si>
  <si>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</si>
  <si>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</si>
  <si>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</si>
  <si>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</si>
  <si>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</si>
  <si>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</si>
  <si>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</si>
  <si>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</si>
  <si>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</si>
  <si>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</si>
  <si>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</si>
  <si>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</si>
  <si>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</si>
  <si>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</si>
  <si>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</si>
  <si>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</si>
  <si>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</si>
  <si>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</si>
  <si>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</si>
  <si>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</si>
  <si>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</si>
  <si>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</si>
  <si>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</si>
  <si>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</si>
  <si>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</si>
  <si>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</si>
  <si>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</si>
  <si>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</si>
  <si>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</si>
  <si>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</si>
  <si>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</si>
  <si>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</si>
  <si>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</si>
  <si>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</si>
  <si>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</si>
  <si>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</si>
  <si>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</si>
  <si>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</si>
  <si>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</si>
  <si>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</si>
  <si>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</si>
  <si>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</si>
  <si>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</si>
  <si>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</si>
  <si>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</si>
  <si>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</si>
  <si>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</si>
  <si>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</si>
  <si>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</si>
  <si>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</si>
  <si>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</si>
  <si>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</si>
  <si>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</si>
  <si>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</si>
  <si>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</si>
  <si>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</si>
  <si>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</si>
  <si>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</si>
  <si>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</si>
  <si>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</si>
  <si>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</si>
  <si>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</si>
  <si>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</si>
  <si>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</si>
  <si>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</si>
  <si>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</si>
  <si>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</si>
  <si>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</si>
  <si>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</si>
  <si>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</si>
  <si>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</si>
  <si>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</si>
  <si>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</si>
  <si>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</si>
  <si>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</si>
  <si>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</si>
  <si>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</si>
  <si>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</si>
  <si>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</si>
  <si>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</si>
  <si>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</si>
  <si>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</si>
  <si>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</si>
  <si>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</si>
  <si>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</si>
  <si>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</si>
  <si>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</si>
  <si>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</si>
  <si>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</si>
  <si>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</si>
  <si>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</si>
  <si>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</si>
  <si>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</si>
  <si>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</si>
  <si>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</si>
  <si>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</si>
  <si>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</si>
  <si>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</si>
  <si>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</si>
  <si>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</si>
  <si>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</si>
  <si>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</si>
  <si>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</si>
  <si>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</si>
  <si>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</si>
  <si>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</si>
  <si>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</si>
  <si>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</si>
  <si>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</si>
  <si>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</si>
  <si>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</si>
  <si>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</si>
  <si>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</si>
  <si>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</si>
  <si>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</si>
  <si>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</si>
  <si>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</si>
  <si>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</si>
  <si>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</si>
  <si>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</si>
  <si>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</si>
  <si>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</si>
  <si>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</si>
  <si>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</si>
  <si>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</si>
  <si>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</si>
  <si>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</si>
  <si>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</si>
  <si>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</si>
  <si>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</si>
  <si>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</si>
  <si>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</si>
  <si>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</si>
  <si>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</si>
  <si>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</si>
  <si>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</si>
  <si>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</si>
  <si>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</si>
  <si>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</si>
  <si>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</si>
  <si>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</si>
  <si>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</si>
  <si>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</si>
  <si>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</si>
  <si>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</si>
  <si>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</si>
  <si>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</si>
  <si>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</si>
  <si>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</si>
  <si>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</si>
  <si>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</si>
  <si>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</si>
  <si>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</si>
  <si>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</si>
  <si>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</si>
  <si>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</si>
  <si>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</si>
  <si>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</si>
  <si>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</si>
  <si>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</si>
  <si>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</si>
  <si>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</si>
  <si>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</si>
  <si>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</si>
  <si>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</si>
  <si>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</si>
  <si>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</si>
  <si>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</si>
  <si>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</si>
  <si>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</si>
  <si>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</si>
  <si>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</si>
  <si>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</si>
  <si>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</si>
  <si>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</si>
  <si>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</si>
  <si>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</si>
  <si>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</si>
  <si>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</si>
  <si>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</si>
  <si>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</si>
  <si>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</si>
  <si>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</si>
  <si>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</si>
  <si>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</si>
  <si>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</si>
  <si>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</si>
  <si>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</si>
  <si>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</si>
  <si>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</si>
  <si>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</si>
  <si>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</si>
  <si>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</si>
  <si>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</si>
  <si>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</si>
  <si>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</si>
  <si>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</si>
  <si>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</si>
  <si>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</si>
  <si>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</si>
  <si>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</si>
  <si>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</si>
  <si>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</si>
  <si>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</si>
  <si>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</si>
  <si>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</si>
  <si>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</si>
  <si>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</si>
  <si>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</si>
  <si>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</si>
  <si>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</si>
  <si>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</si>
  <si>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</si>
  <si>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</si>
  <si>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</si>
  <si>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</si>
  <si>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</si>
  <si>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</si>
  <si>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</si>
  <si>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</si>
  <si>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</si>
  <si>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</si>
  <si>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</si>
  <si>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</si>
  <si>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</si>
  <si>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</si>
  <si>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</si>
  <si>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</si>
  <si>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</si>
  <si>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</si>
  <si>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</si>
  <si>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</si>
  <si>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</si>
  <si>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</si>
  <si>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</si>
  <si>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</si>
  <si>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</si>
  <si>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</si>
  <si>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</si>
  <si>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</si>
  <si>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</si>
  <si>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</si>
  <si>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</si>
  <si>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</si>
  <si>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</si>
  <si>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</si>
  <si>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</si>
  <si>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</si>
  <si>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</si>
  <si>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</si>
  <si>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</si>
  <si>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</si>
  <si>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</si>
  <si>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</si>
  <si>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</si>
  <si>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</si>
  <si>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</si>
  <si>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</si>
  <si>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</si>
  <si>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</si>
  <si>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</si>
  <si>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</si>
  <si>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</si>
  <si>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</si>
  <si>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</si>
  <si>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</si>
  <si>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</si>
  <si>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</si>
  <si>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</si>
  <si>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</si>
  <si>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</si>
  <si>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</si>
  <si>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</si>
  <si>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</si>
  <si>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</si>
  <si>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</si>
  <si>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</si>
  <si>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</si>
  <si>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</si>
  <si>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</si>
  <si>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</si>
  <si>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</si>
  <si>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</si>
  <si>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</si>
  <si>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</si>
  <si>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</si>
  <si>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</si>
  <si>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</si>
  <si>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</si>
  <si>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</si>
  <si>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</si>
  <si>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</si>
  <si>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</si>
  <si>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</si>
  <si>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</si>
  <si>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</si>
  <si>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</si>
  <si>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</si>
  <si>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</si>
  <si>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</si>
  <si>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</si>
  <si>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</si>
  <si>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</si>
  <si>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</si>
  <si>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</si>
  <si>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</si>
  <si>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</si>
  <si>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</si>
  <si>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</si>
  <si>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</si>
  <si>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</si>
  <si>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</si>
  <si>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</si>
  <si>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</si>
  <si>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</si>
  <si>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</si>
  <si>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</si>
  <si>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</si>
  <si>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</si>
  <si>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</si>
  <si>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</si>
  <si>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</si>
  <si>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</si>
  <si>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</si>
  <si>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</si>
  <si>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</si>
  <si>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</si>
  <si>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</si>
  <si>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</si>
  <si>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</si>
  <si>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</si>
  <si>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</si>
  <si>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</si>
  <si>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</si>
  <si>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</si>
  <si>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</si>
  <si>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</si>
  <si>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</si>
  <si>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</si>
  <si>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</si>
  <si>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</si>
  <si>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</si>
  <si>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</si>
  <si>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</si>
  <si>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</si>
  <si>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</si>
  <si>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</si>
  <si>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</si>
  <si>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</si>
  <si>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</si>
  <si>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</si>
  <si>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</si>
  <si>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</si>
  <si>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</si>
  <si>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</si>
  <si>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</si>
  <si>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</si>
  <si>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</si>
  <si>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</si>
  <si>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</si>
  <si>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</si>
  <si>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</si>
  <si>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</si>
  <si>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</si>
  <si>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</si>
  <si>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</si>
  <si>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</si>
  <si>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</si>
  <si>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</si>
  <si>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</si>
  <si>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</si>
  <si>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</si>
  <si>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</si>
  <si>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</si>
  <si>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</si>
  <si>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</si>
  <si>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</si>
  <si>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</si>
  <si>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</si>
  <si>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</si>
  <si>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</si>
  <si>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</si>
  <si>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</si>
  <si>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</si>
  <si>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</si>
  <si>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</si>
  <si>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</si>
  <si>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</si>
  <si>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</si>
  <si>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</si>
  <si>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</si>
  <si>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</si>
  <si>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</si>
  <si>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</si>
  <si>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</si>
  <si>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</si>
  <si>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</si>
  <si>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</si>
  <si>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</si>
  <si>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</si>
  <si>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</si>
  <si>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</si>
  <si>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</si>
  <si>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</si>
  <si>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</si>
  <si>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</si>
  <si>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</si>
  <si>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</si>
  <si>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</si>
  <si>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</si>
  <si>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</si>
  <si>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</si>
  <si>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</si>
  <si>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</si>
  <si>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</si>
  <si>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</si>
  <si>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</si>
  <si>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</si>
  <si>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</si>
  <si>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</si>
  <si>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</si>
  <si>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</si>
  <si>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</si>
  <si>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</si>
  <si>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</si>
  <si>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</si>
  <si>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</si>
  <si>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</si>
  <si>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</si>
  <si>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</si>
  <si>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</si>
  <si>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</si>
  <si>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</si>
  <si>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</si>
  <si>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</si>
  <si>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</si>
  <si>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</si>
  <si>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</si>
  <si>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</si>
  <si>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</si>
  <si>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</si>
  <si>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</si>
  <si>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</si>
  <si>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</si>
  <si>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</si>
  <si>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</si>
  <si>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</si>
  <si>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</si>
  <si>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</si>
  <si>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</si>
  <si>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</si>
  <si>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</si>
  <si>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</si>
  <si>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</si>
  <si>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</si>
  <si>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</si>
  <si>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</si>
  <si>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</si>
  <si>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</si>
  <si>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</si>
  <si>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</si>
  <si>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</si>
  <si>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</si>
  <si>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</si>
  <si>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</si>
  <si>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</si>
  <si>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</si>
  <si>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</si>
  <si>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</si>
  <si>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</si>
  <si>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</si>
  <si>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</si>
  <si>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</si>
  <si>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</si>
  <si>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</si>
  <si>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</si>
  <si>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</si>
  <si>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</si>
  <si>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</si>
  <si>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</si>
  <si>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</si>
  <si>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</si>
  <si>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</si>
  <si>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</si>
  <si>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</si>
  <si>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</si>
  <si>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</si>
  <si>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</si>
  <si>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</si>
  <si>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</si>
  <si>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</si>
  <si>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</si>
  <si>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</si>
  <si>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</si>
  <si>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</si>
  <si>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</si>
  <si>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</si>
  <si>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</si>
  <si>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</si>
  <si>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</si>
  <si>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</si>
  <si>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</si>
  <si>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</si>
  <si>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</si>
  <si>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</si>
  <si>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</si>
  <si>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</si>
  <si>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</si>
  <si>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</si>
  <si>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</si>
  <si>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</si>
  <si>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</si>
  <si>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</si>
  <si>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</si>
  <si>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</si>
  <si>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</si>
  <si>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</si>
  <si>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</si>
  <si>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</si>
  <si>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</si>
  <si>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</si>
  <si>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</si>
  <si>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</si>
  <si>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</si>
  <si>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</si>
  <si>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</si>
  <si>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</si>
  <si>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</si>
  <si>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</si>
  <si>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</si>
  <si>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</si>
  <si>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</si>
  <si>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</si>
  <si>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</si>
  <si>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</si>
  <si>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</si>
  <si>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</si>
  <si>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</si>
  <si>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</si>
  <si>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</si>
  <si>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</si>
  <si>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</si>
  <si>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</si>
  <si>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</si>
  <si>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</si>
  <si>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</si>
  <si>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</si>
  <si>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</si>
  <si>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</si>
  <si>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</si>
  <si>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</si>
  <si>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</si>
  <si>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</si>
  <si>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</si>
  <si>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</si>
  <si>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</si>
  <si>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</si>
  <si>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</si>
  <si>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</si>
  <si>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</si>
  <si>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</si>
  <si>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</si>
  <si>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</si>
  <si>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</si>
  <si>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</si>
  <si>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</si>
  <si>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</si>
  <si>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</si>
  <si>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</si>
  <si>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</si>
  <si>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</si>
  <si>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</si>
  <si>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</si>
  <si>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</si>
  <si>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</si>
  <si>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</si>
  <si>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</si>
  <si>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</si>
  <si>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</si>
  <si>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</si>
  <si>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</si>
  <si>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</si>
  <si>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</si>
  <si>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</si>
  <si>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</si>
  <si>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</si>
  <si>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</si>
  <si>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</si>
  <si>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</si>
  <si>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</si>
  <si>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</si>
  <si>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</si>
  <si>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</si>
  <si>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</si>
  <si>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</si>
  <si>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</si>
  <si>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</si>
  <si>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</si>
  <si>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</si>
  <si>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</si>
  <si>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</si>
  <si>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</si>
  <si>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</si>
  <si>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</si>
  <si>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</si>
  <si>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</si>
  <si>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</si>
  <si>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</si>
  <si>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</si>
  <si>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</si>
  <si>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</si>
  <si>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</si>
  <si>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</si>
  <si>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</si>
  <si>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</si>
  <si>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</si>
  <si>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</si>
  <si>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</si>
  <si>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</si>
  <si>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</si>
  <si>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</si>
  <si>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</si>
  <si>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</si>
  <si>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</si>
  <si>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</si>
  <si>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</si>
  <si>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</si>
  <si>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</si>
  <si>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</si>
  <si>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</si>
  <si>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</si>
  <si>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</si>
  <si>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</si>
  <si>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</si>
  <si>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</si>
  <si>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</si>
  <si>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</si>
  <si>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</si>
  <si>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</si>
  <si>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</si>
  <si>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</si>
  <si>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</si>
  <si>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</si>
  <si>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</si>
  <si>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</si>
  <si>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</si>
  <si>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</si>
  <si>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</si>
  <si>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</si>
  <si>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</si>
  <si>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</si>
  <si>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</si>
  <si>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</si>
  <si>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</si>
  <si>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</si>
  <si>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</si>
  <si>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</si>
  <si>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</si>
  <si>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</si>
  <si>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</si>
  <si>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</si>
  <si>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</si>
  <si>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</si>
  <si>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</si>
  <si>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</si>
  <si>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</si>
  <si>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</si>
  <si>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</si>
  <si>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</si>
  <si>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</si>
  <si>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</si>
  <si>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</si>
  <si>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</si>
  <si>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</si>
  <si>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</si>
  <si>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</si>
  <si>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</si>
  <si>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</si>
  <si>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</si>
  <si>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</si>
  <si>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</si>
  <si>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</si>
  <si>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</si>
  <si>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</si>
  <si>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</si>
  <si>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</si>
  <si>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</si>
  <si>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</si>
  <si>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</si>
  <si>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</si>
  <si>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</si>
  <si>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</si>
  <si>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</si>
  <si>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</si>
  <si>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</si>
  <si>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</si>
  <si>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</si>
  <si>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</si>
  <si>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</si>
  <si>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</si>
  <si>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</si>
  <si>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</si>
  <si>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</si>
  <si>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</si>
  <si>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</si>
  <si>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</si>
  <si>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</si>
  <si>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</si>
  <si>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</si>
  <si>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</si>
  <si>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</si>
  <si>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</si>
  <si>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</si>
  <si>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</si>
  <si>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</si>
  <si>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</si>
  <si>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</si>
  <si>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</si>
  <si>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</si>
  <si>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</si>
  <si>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</si>
  <si>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</si>
  <si>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</si>
  <si>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</si>
  <si>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</si>
  <si>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</si>
  <si>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</si>
  <si>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</si>
  <si>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</si>
  <si>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</si>
  <si>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</si>
  <si>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</si>
  <si>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</si>
  <si>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</si>
  <si>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</si>
  <si>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</si>
  <si>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</si>
  <si>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</si>
  <si>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</si>
  <si>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</si>
  <si>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</si>
  <si>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</si>
  <si>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</si>
  <si>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</si>
  <si>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</si>
  <si>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</si>
  <si>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</si>
  <si>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</si>
  <si>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</si>
  <si>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</si>
  <si>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</si>
  <si>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</si>
  <si>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</si>
  <si>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</si>
  <si>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</si>
  <si>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</si>
  <si>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</si>
  <si>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</si>
  <si>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</si>
  <si>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</si>
  <si>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</si>
  <si>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</si>
  <si>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</si>
  <si>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</si>
  <si>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</si>
  <si>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</si>
  <si>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</si>
  <si>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</si>
  <si>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</si>
  <si>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</si>
  <si>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</si>
  <si>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</si>
  <si>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</si>
  <si>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</si>
  <si>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</si>
  <si>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</si>
  <si>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</si>
  <si>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</si>
  <si>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</si>
  <si>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</si>
  <si>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</si>
  <si>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</si>
  <si>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</si>
  <si>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</si>
  <si>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</si>
  <si>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</si>
  <si>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</si>
  <si>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</si>
  <si>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</si>
  <si>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</si>
  <si>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</si>
  <si>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</si>
  <si>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</si>
  <si>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</si>
  <si>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</si>
  <si>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</si>
  <si>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</si>
  <si>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</si>
  <si>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</si>
  <si>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</si>
  <si>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</si>
  <si>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</si>
  <si>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</si>
  <si>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</si>
  <si>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</si>
  <si>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</si>
  <si>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</si>
  <si>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</si>
  <si>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</si>
  <si>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</si>
  <si>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</si>
  <si>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</si>
  <si>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</si>
  <si>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</si>
  <si>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</si>
  <si>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</si>
  <si>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</si>
  <si>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</si>
  <si>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</si>
  <si>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</si>
  <si>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</si>
  <si>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</si>
  <si>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</si>
  <si>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</si>
  <si>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</si>
  <si>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</si>
  <si>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</si>
  <si>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</si>
  <si>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</si>
  <si>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</si>
  <si>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</si>
  <si>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</si>
  <si>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</si>
  <si>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</si>
  <si>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</si>
  <si>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</si>
  <si>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</si>
  <si>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</si>
  <si>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</si>
  <si>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</si>
  <si>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</si>
  <si>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</si>
  <si>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</si>
  <si>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</si>
  <si>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</si>
  <si>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</si>
  <si>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</si>
  <si>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</si>
  <si>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</si>
  <si>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</si>
  <si>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</si>
  <si>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</si>
  <si>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</si>
  <si>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</si>
  <si>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</si>
  <si>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</si>
  <si>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</si>
  <si>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</si>
  <si>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</si>
  <si>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</si>
  <si>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</si>
  <si>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</si>
  <si>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</si>
  <si>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</si>
  <si>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</si>
  <si>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</si>
  <si>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</si>
  <si>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</si>
  <si>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</si>
  <si>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</si>
  <si>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</si>
  <si>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</si>
  <si>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</si>
  <si>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</si>
  <si>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</si>
  <si>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</si>
  <si>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</si>
  <si>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</si>
  <si>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</si>
  <si>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</si>
  <si>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</si>
  <si>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</si>
  <si>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</si>
  <si>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</si>
  <si>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</si>
  <si>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</si>
  <si>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</si>
  <si>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</si>
  <si>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</si>
  <si>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</si>
  <si>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</si>
  <si>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</si>
  <si>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</si>
  <si>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</si>
  <si>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</si>
  <si>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</si>
  <si>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</si>
  <si>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</si>
  <si>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</si>
  <si>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</si>
  <si>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</si>
  <si>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</si>
  <si>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</si>
  <si>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</si>
  <si>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</si>
  <si>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</si>
  <si>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</si>
  <si>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</si>
  <si>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</si>
  <si>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</si>
  <si>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</si>
  <si>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</si>
  <si>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</si>
  <si>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</si>
  <si>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</si>
  <si>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</si>
  <si>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</si>
  <si>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</si>
  <si>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</si>
  <si>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</si>
  <si>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</si>
  <si>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</si>
  <si>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</si>
  <si>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</si>
  <si>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</si>
  <si>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</si>
  <si>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</si>
  <si>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</si>
  <si>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</si>
  <si>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</si>
  <si>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</si>
  <si>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</si>
  <si>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</si>
  <si>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</si>
  <si>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</si>
  <si>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</si>
  <si>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</si>
  <si>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</si>
  <si>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</si>
  <si>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</si>
  <si>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</si>
  <si>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</si>
  <si>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</si>
  <si>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</si>
  <si>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</si>
  <si>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</si>
  <si>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</si>
  <si>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</si>
  <si>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</si>
  <si>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</si>
  <si>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</si>
  <si>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</si>
  <si>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</si>
  <si>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</si>
  <si>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</si>
  <si>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</si>
  <si>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</si>
  <si>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</si>
  <si>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</si>
  <si>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</si>
  <si>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</si>
  <si>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</si>
  <si>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</si>
  <si>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</si>
  <si>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</si>
  <si>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</si>
  <si>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</si>
  <si>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</si>
  <si>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</si>
  <si>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</si>
  <si>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</si>
  <si>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</si>
  <si>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</si>
  <si>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</si>
  <si>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</si>
  <si>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</si>
  <si>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</si>
  <si>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</si>
  <si>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</si>
  <si>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</si>
  <si>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</si>
  <si>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</si>
  <si>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</si>
  <si>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</si>
  <si>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</si>
  <si>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</si>
  <si>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</si>
  <si>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</si>
  <si>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</si>
  <si>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</si>
  <si>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</si>
  <si>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</si>
  <si>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</si>
  <si>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</si>
  <si>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</si>
  <si>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</si>
  <si>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</si>
  <si>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</si>
  <si>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</si>
  <si>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</si>
  <si>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</si>
  <si>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</si>
  <si>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</si>
  <si>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</si>
  <si>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</si>
  <si>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</si>
  <si>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</si>
  <si>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</si>
  <si>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</si>
  <si>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</si>
  <si>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</si>
  <si>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</si>
  <si>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</si>
  <si>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</si>
  <si>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</si>
  <si>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</si>
  <si>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</si>
  <si>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</si>
  <si>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</si>
  <si>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</si>
  <si>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</si>
  <si>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</si>
  <si>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</si>
  <si>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</si>
  <si>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</si>
  <si>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</si>
  <si>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</si>
  <si>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</si>
  <si>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</si>
  <si>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</si>
  <si>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</si>
  <si>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</si>
  <si>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</si>
  <si>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</si>
  <si>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</si>
  <si>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</si>
  <si>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</si>
  <si>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</si>
  <si>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</si>
  <si>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</si>
  <si>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</si>
  <si>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</si>
  <si>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</si>
  <si>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</si>
  <si>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</si>
  <si>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</si>
  <si>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</si>
  <si>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</si>
  <si>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</si>
  <si>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</si>
  <si>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</si>
  <si>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</si>
  <si>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</si>
  <si>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</si>
  <si>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</si>
  <si>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</si>
  <si>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</si>
  <si>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</si>
  <si>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</si>
  <si>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</si>
  <si>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</si>
  <si>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</si>
  <si>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</si>
  <si>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</si>
  <si>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</si>
  <si>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</si>
  <si>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</si>
  <si>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</si>
  <si>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</si>
  <si>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</si>
  <si>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</si>
  <si>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</si>
  <si>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</si>
  <si>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</si>
  <si>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</si>
  <si>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</si>
  <si>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</si>
  <si>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</si>
  <si>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</si>
  <si>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</si>
  <si>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</si>
  <si>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</si>
  <si>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</si>
  <si>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</si>
  <si>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</si>
  <si>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</si>
  <si>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</si>
  <si>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</si>
  <si>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</si>
  <si>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</si>
  <si>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</si>
  <si>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</si>
  <si>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</si>
  <si>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</si>
  <si>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</si>
  <si>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</si>
  <si>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</si>
  <si>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</si>
  <si>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</si>
  <si>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</si>
  <si>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</si>
  <si>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</si>
  <si>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</si>
  <si>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</si>
  <si>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</si>
  <si>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</si>
  <si>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</si>
  <si>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</si>
  <si>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</si>
  <si>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</si>
  <si>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</si>
  <si>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</si>
  <si>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</si>
  <si>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</si>
  <si>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</si>
  <si>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</si>
  <si>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</si>
  <si>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</si>
  <si>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</si>
  <si>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</si>
  <si>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</si>
  <si>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</si>
  <si>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</si>
  <si>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</si>
  <si>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</si>
  <si>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</si>
  <si>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</si>
  <si>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</si>
  <si>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</si>
  <si>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</si>
  <si>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</si>
  <si>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</si>
  <si>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</si>
  <si>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</si>
  <si>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</si>
  <si>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</si>
  <si>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</si>
  <si>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</si>
  <si>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</si>
  <si>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</si>
  <si>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</si>
  <si>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</si>
  <si>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</si>
  <si>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</si>
  <si>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</si>
  <si>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</si>
  <si>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</si>
  <si>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</si>
  <si>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</si>
  <si>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</si>
  <si>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</si>
  <si>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</si>
  <si>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</si>
  <si>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</si>
  <si>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</si>
  <si>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</si>
  <si>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</si>
  <si>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</si>
  <si>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</si>
  <si>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</si>
  <si>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</si>
  <si>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</si>
  <si>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</si>
  <si>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</si>
  <si>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</si>
  <si>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</si>
  <si>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</si>
  <si>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</si>
  <si>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</si>
  <si>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</si>
  <si>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</si>
  <si>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</si>
  <si>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</si>
  <si>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</si>
  <si>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</si>
  <si>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</si>
  <si>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</si>
  <si>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</si>
  <si>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</si>
  <si>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</si>
  <si>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</si>
  <si>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</si>
  <si>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</si>
  <si>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</si>
  <si>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</si>
  <si>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</si>
  <si>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</si>
  <si>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</si>
  <si>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</si>
  <si>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</si>
  <si>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</si>
  <si>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</si>
  <si>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</si>
  <si>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</si>
  <si>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</si>
  <si>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</si>
  <si>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</si>
  <si>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</si>
  <si>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</si>
  <si>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</si>
  <si>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</si>
  <si>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</si>
  <si>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</si>
  <si>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</si>
  <si>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</si>
  <si>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</si>
  <si>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</si>
  <si>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</si>
  <si>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</si>
  <si>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</si>
  <si>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</si>
  <si>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</si>
  <si>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</si>
  <si>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</si>
  <si>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</si>
  <si>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</si>
  <si>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</si>
  <si>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</si>
  <si>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</si>
  <si>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</si>
  <si>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</si>
  <si>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</si>
  <si>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</si>
  <si>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</si>
  <si>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</si>
  <si>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</si>
  <si>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</si>
  <si>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</si>
  <si>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</si>
  <si>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</si>
  <si>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</si>
  <si>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</si>
  <si>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</si>
  <si>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</si>
  <si>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</si>
  <si>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</si>
  <si>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</si>
  <si>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</si>
  <si>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</si>
  <si>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</si>
  <si>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</si>
  <si>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</si>
  <si>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</si>
  <si>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</si>
  <si>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</si>
  <si>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</si>
  <si>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</si>
  <si>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</si>
  <si>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</si>
  <si>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</si>
  <si>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</si>
  <si>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</si>
  <si>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</si>
  <si>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</si>
  <si>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</si>
  <si>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</si>
  <si>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</si>
  <si>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</si>
  <si>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</si>
  <si>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</si>
  <si>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</si>
  <si>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</si>
  <si>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</si>
  <si>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</si>
  <si>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</si>
  <si>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</si>
  <si>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</si>
  <si>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</si>
  <si>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</si>
  <si>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</si>
  <si>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</si>
  <si>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</si>
  <si>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</si>
  <si>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</si>
  <si>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</si>
  <si>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</si>
  <si>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</si>
  <si>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</si>
  <si>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</si>
  <si>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</si>
  <si>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</si>
  <si>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</si>
  <si>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</si>
  <si>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</si>
  <si>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</si>
  <si>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</si>
  <si>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</si>
  <si>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</si>
  <si>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</si>
  <si>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</si>
  <si>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</si>
  <si>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</si>
  <si>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</si>
  <si>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</si>
  <si>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</si>
  <si>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</si>
  <si>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</si>
  <si>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</si>
  <si>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</si>
  <si>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</si>
  <si>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</si>
  <si>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</si>
  <si>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</si>
  <si>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</si>
  <si>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</si>
  <si>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</si>
  <si>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</si>
  <si>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</si>
  <si>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</si>
  <si>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</si>
  <si>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</si>
  <si>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</si>
  <si>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</si>
  <si>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</si>
  <si>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</si>
  <si>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</si>
  <si>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</si>
  <si>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</si>
  <si>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</si>
  <si>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</si>
  <si>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</si>
  <si>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</si>
  <si>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</si>
  <si>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</si>
  <si>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</si>
  <si>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</si>
  <si>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</si>
  <si>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</si>
  <si>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</si>
  <si>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</si>
  <si>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</si>
  <si>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</si>
  <si>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</si>
  <si>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</si>
  <si>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</si>
  <si>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</si>
  <si>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</si>
  <si>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</si>
  <si>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</si>
  <si>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</si>
  <si>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</si>
  <si>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</si>
  <si>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</si>
  <si>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</si>
  <si>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</si>
  <si>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</si>
  <si>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</si>
  <si>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</si>
  <si>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</si>
  <si>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</si>
  <si>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</si>
  <si>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</si>
  <si>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</si>
  <si>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</si>
  <si>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</si>
  <si>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</si>
  <si>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</si>
  <si>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</si>
  <si>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</si>
  <si>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</si>
  <si>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</si>
  <si>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</si>
  <si>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</si>
  <si>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</si>
  <si>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</si>
  <si>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</si>
  <si>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</si>
  <si>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</si>
  <si>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</si>
  <si>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</si>
  <si>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</si>
  <si>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</si>
  <si>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</si>
  <si>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</si>
  <si>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</si>
  <si>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</si>
  <si>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</si>
  <si>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</si>
  <si>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</si>
  <si>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</si>
  <si>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</si>
  <si>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</si>
  <si>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</si>
  <si>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</si>
  <si>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</si>
  <si>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</si>
  <si>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</si>
  <si>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</si>
  <si>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</si>
  <si>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</si>
  <si>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</si>
  <si>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</si>
  <si>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</si>
  <si>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</si>
  <si>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</si>
  <si>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</si>
  <si>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</si>
  <si>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</si>
  <si>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</si>
  <si>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</si>
  <si>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</si>
  <si>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</si>
  <si>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</si>
  <si>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</si>
  <si>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</si>
  <si>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</si>
  <si>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</si>
  <si>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</si>
  <si>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</si>
  <si>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</si>
  <si>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</si>
  <si>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</si>
  <si>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</si>
  <si>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</si>
  <si>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</si>
  <si>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</si>
  <si>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</si>
  <si>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</si>
  <si>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</si>
  <si>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</si>
  <si>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</si>
  <si>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</si>
  <si>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</si>
  <si>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</si>
  <si>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</si>
  <si>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</si>
  <si>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</si>
  <si>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</si>
  <si>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</si>
  <si>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</si>
  <si>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</si>
  <si>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</si>
  <si>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</si>
  <si>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</si>
  <si>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</si>
  <si>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</si>
  <si>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</si>
  <si>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</si>
  <si>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</si>
  <si>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</si>
  <si>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</si>
  <si>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</si>
  <si>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</si>
  <si>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</si>
  <si>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</si>
  <si>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</si>
  <si>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</si>
  <si>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</si>
  <si>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</si>
  <si>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</si>
  <si>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</si>
  <si>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</si>
  <si>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</si>
  <si>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</si>
  <si>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</si>
  <si>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</si>
  <si>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</si>
  <si>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</si>
  <si>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</si>
  <si>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</si>
  <si>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</si>
  <si>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</si>
  <si>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</si>
  <si>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</si>
  <si>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</si>
  <si>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</si>
  <si>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</si>
  <si>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</si>
  <si>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</si>
  <si>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</si>
  <si>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</si>
  <si>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</si>
  <si>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</si>
  <si>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</si>
  <si>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</si>
  <si>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</si>
  <si>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</si>
  <si>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</si>
  <si>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</si>
  <si>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</si>
  <si>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</si>
  <si>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</si>
  <si>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</si>
  <si>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</si>
  <si>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</si>
  <si>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</si>
  <si>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</si>
  <si>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</si>
  <si>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</si>
  <si>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</si>
  <si>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</si>
  <si>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</si>
  <si>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</si>
  <si>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</si>
  <si>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</si>
  <si>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</si>
  <si>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</si>
  <si>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</si>
  <si>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</si>
  <si>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</si>
  <si>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</si>
  <si>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</si>
  <si>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</si>
  <si>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</si>
  <si>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</si>
  <si>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</si>
  <si>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</si>
  <si>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</si>
  <si>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</si>
  <si>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</si>
  <si>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</si>
  <si>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</si>
  <si>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</si>
  <si>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</si>
  <si>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</si>
  <si>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</si>
  <si>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</si>
  <si>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</si>
  <si>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</si>
  <si>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</si>
  <si>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</si>
  <si>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</si>
  <si>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</si>
  <si>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</si>
  <si>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</si>
  <si>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</si>
  <si>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</si>
  <si>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</si>
  <si>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</si>
  <si>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</si>
  <si>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</si>
  <si>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</si>
  <si>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</si>
  <si>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</si>
  <si>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</si>
  <si>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</si>
  <si>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</si>
  <si>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</si>
  <si>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</si>
  <si>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</si>
  <si>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</si>
  <si>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</si>
  <si>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</si>
  <si>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</si>
  <si>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</si>
  <si>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</si>
  <si>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</si>
  <si>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</si>
  <si>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</si>
  <si>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</si>
  <si>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</si>
  <si>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</si>
  <si>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</si>
  <si>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</si>
  <si>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</si>
  <si>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</si>
  <si>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</si>
  <si>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</si>
  <si>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</si>
  <si>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</si>
  <si>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</si>
  <si>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</si>
  <si>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</si>
  <si>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</si>
  <si>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</si>
  <si>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</si>
  <si>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</si>
  <si>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</si>
  <si>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</si>
  <si>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</si>
  <si>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</si>
  <si>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</si>
  <si>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</si>
  <si>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</si>
  <si>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</si>
  <si>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</si>
  <si>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</si>
  <si>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</si>
  <si>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</si>
  <si>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</si>
  <si>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</si>
  <si>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</si>
  <si>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</si>
  <si>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</si>
  <si>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</si>
  <si>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</si>
  <si>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</si>
  <si>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</si>
  <si>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</si>
  <si>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</si>
  <si>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</si>
  <si>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</si>
  <si>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</si>
  <si>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</si>
  <si>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</si>
  <si>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</si>
  <si>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</si>
  <si>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</si>
  <si>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</si>
  <si>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</si>
  <si>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</si>
  <si>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</si>
  <si>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</si>
  <si>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</si>
  <si>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</si>
  <si>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</si>
  <si>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</si>
  <si>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</si>
  <si>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</si>
  <si>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</si>
  <si>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</si>
  <si>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</si>
  <si>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</si>
  <si>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</si>
  <si>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</si>
  <si>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</si>
  <si>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</si>
  <si>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</si>
  <si>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</si>
  <si>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</si>
  <si>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</si>
  <si>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</si>
  <si>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</si>
  <si>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</si>
  <si>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</si>
  <si>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</si>
  <si>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</si>
  <si>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</si>
  <si>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</si>
  <si>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</si>
  <si>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</si>
  <si>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</si>
  <si>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</si>
  <si>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</si>
  <si>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</si>
  <si>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</si>
  <si>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</si>
  <si>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</si>
  <si>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</si>
  <si>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</si>
  <si>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</si>
  <si>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</si>
  <si>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</si>
  <si>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</si>
  <si>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</si>
  <si>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</si>
  <si>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</si>
  <si>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</si>
  <si>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</si>
  <si>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</si>
  <si>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</si>
  <si>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</si>
  <si>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</si>
  <si>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</si>
  <si>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</si>
  <si>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</si>
  <si>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</si>
  <si>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</si>
  <si>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</si>
  <si>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</si>
  <si>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</si>
  <si>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</si>
  <si>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</si>
  <si>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</si>
  <si>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</si>
  <si>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</si>
  <si>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</si>
  <si>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</si>
  <si>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</si>
  <si>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</si>
  <si>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</si>
  <si>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</si>
  <si>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</si>
  <si>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</si>
  <si>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</si>
  <si>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</si>
  <si>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</si>
  <si>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</si>
  <si>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</si>
  <si>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</si>
  <si>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</si>
  <si>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</si>
  <si>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</si>
  <si>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</si>
  <si>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</si>
  <si>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</si>
  <si>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</si>
  <si>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</si>
  <si>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</si>
  <si>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</si>
  <si>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</si>
  <si>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</si>
  <si>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</si>
  <si>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</si>
  <si>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</si>
  <si>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</si>
  <si>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</si>
  <si>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</si>
  <si>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</si>
  <si>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</si>
  <si>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</si>
  <si>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</si>
  <si>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</si>
  <si>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</si>
  <si>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</si>
  <si>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</si>
  <si>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</si>
  <si>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</si>
  <si>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</si>
  <si>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</si>
  <si>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</si>
  <si>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</si>
  <si>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</si>
  <si>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</si>
  <si>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</si>
  <si>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</si>
  <si>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</si>
  <si>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</si>
  <si>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</si>
  <si>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</si>
  <si>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</si>
  <si>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</si>
  <si>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</si>
  <si>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</si>
  <si>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</si>
  <si>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</si>
  <si>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</si>
  <si>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</si>
  <si>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</si>
  <si>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</si>
  <si>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</si>
  <si>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</si>
  <si>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</si>
  <si>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</si>
  <si>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</si>
  <si>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</si>
  <si>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</si>
  <si>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</si>
  <si>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</si>
  <si>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</si>
  <si>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</si>
  <si>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</si>
  <si>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</si>
  <si>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</si>
  <si>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</si>
  <si>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</si>
  <si>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</si>
  <si>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</si>
  <si>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</si>
  <si>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</si>
  <si>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</si>
  <si>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</si>
  <si>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</si>
  <si>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</si>
  <si>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</si>
  <si>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</si>
  <si>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</si>
  <si>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</si>
  <si>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</si>
  <si>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</si>
  <si>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</si>
  <si>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</si>
  <si>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</si>
  <si>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</si>
  <si>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</si>
  <si>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</si>
  <si>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</si>
  <si>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</si>
  <si>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</si>
  <si>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</si>
  <si>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</si>
  <si>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</si>
  <si>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</si>
  <si>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</si>
  <si>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</si>
  <si>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</si>
  <si>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</si>
  <si>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</si>
  <si>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</si>
  <si>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</si>
  <si>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</si>
  <si>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</si>
  <si>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</si>
  <si>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</si>
  <si>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</si>
  <si>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</si>
  <si>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</si>
  <si>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</si>
  <si>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</si>
  <si>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</si>
  <si>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</si>
  <si>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</si>
  <si>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</si>
  <si>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</si>
  <si>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</si>
  <si>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</si>
  <si>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</si>
  <si>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</si>
  <si>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</si>
  <si>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</si>
  <si>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</si>
  <si>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</si>
  <si>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</si>
  <si>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</si>
  <si>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</si>
  <si>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</si>
  <si>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</si>
  <si>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</si>
  <si>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</si>
  <si>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</si>
  <si>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</si>
  <si>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</si>
  <si>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</si>
  <si>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</si>
  <si>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</si>
  <si>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</si>
  <si>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</si>
  <si>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</si>
  <si>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</si>
  <si>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</si>
  <si>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</si>
  <si>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</si>
  <si>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</si>
  <si>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</si>
  <si>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</si>
  <si>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</si>
  <si>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</si>
  <si>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</si>
  <si>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</si>
  <si>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</si>
  <si>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</si>
  <si>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</si>
  <si>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</si>
  <si>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</si>
  <si>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</si>
  <si>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</si>
  <si>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</si>
  <si>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</si>
  <si>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</si>
  <si>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</si>
  <si>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</si>
  <si>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</si>
  <si>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</si>
  <si>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</si>
  <si>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</si>
  <si>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</si>
  <si>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</si>
  <si>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</si>
  <si>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</si>
  <si>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</si>
  <si>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</si>
  <si>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</si>
  <si>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</si>
  <si>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</si>
  <si>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</si>
  <si>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</si>
  <si>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</si>
  <si>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</si>
  <si>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</si>
  <si>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</si>
  <si>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</si>
  <si>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</si>
  <si>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</si>
  <si>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</si>
  <si>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</si>
  <si>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</si>
  <si>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</si>
  <si>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</si>
  <si>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</si>
  <si>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</si>
  <si>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</si>
  <si>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</si>
  <si>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</si>
  <si>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</si>
  <si>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</si>
  <si>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</si>
  <si>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</si>
  <si>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</si>
  <si>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</si>
  <si>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</si>
  <si>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</si>
  <si>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</si>
  <si>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</si>
  <si>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</si>
  <si>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</si>
  <si>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</si>
  <si>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</si>
  <si>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</si>
  <si>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</si>
  <si>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</si>
  <si>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</si>
  <si>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</si>
  <si>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</si>
  <si>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</si>
  <si>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</si>
  <si>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</si>
  <si>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</si>
  <si>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</si>
  <si>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</si>
  <si>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</si>
  <si>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</si>
  <si>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</si>
  <si>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</si>
  <si>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</si>
  <si>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</si>
  <si>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</si>
  <si>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</si>
  <si>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</si>
  <si>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</si>
  <si>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</si>
  <si>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</si>
  <si>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</si>
  <si>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</si>
  <si>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</si>
  <si>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</si>
  <si>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</si>
  <si>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</si>
  <si>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</si>
  <si>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</si>
  <si>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</si>
  <si>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</si>
  <si>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</si>
  <si>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</si>
  <si>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</si>
  <si>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</si>
  <si>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</si>
  <si>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</si>
  <si>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</si>
  <si>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</si>
  <si>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</si>
  <si>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</si>
  <si>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</si>
  <si>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</si>
  <si>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</si>
  <si>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</si>
  <si>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</si>
  <si>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</si>
  <si>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</si>
  <si>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</si>
  <si>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</si>
  <si>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</si>
  <si>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</si>
  <si>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</si>
  <si>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</si>
  <si>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</si>
  <si>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</si>
  <si>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</si>
  <si>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</si>
  <si>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</si>
  <si>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</si>
  <si>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</si>
  <si>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</si>
  <si>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</si>
  <si>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</si>
  <si>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</si>
  <si>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</si>
  <si>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</si>
  <si>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</si>
  <si>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</si>
  <si>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</si>
  <si>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</si>
  <si>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</si>
  <si>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</si>
  <si>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</si>
  <si>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</si>
  <si>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</si>
  <si>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</si>
  <si>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</si>
  <si>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</si>
  <si>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</si>
  <si>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</si>
  <si>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</si>
  <si>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</si>
  <si>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</si>
  <si>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</si>
  <si>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</si>
  <si>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</si>
  <si>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</si>
  <si>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</si>
  <si>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</si>
  <si>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</si>
  <si>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</si>
  <si>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</si>
  <si>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</si>
  <si>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</si>
  <si>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</si>
  <si>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</si>
  <si>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</si>
  <si>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</si>
  <si>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</si>
  <si>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</si>
  <si>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</si>
  <si>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</si>
  <si>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</si>
  <si>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</si>
  <si>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</si>
  <si>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</si>
  <si>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</si>
  <si>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</si>
  <si>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</si>
  <si>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</si>
  <si>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</si>
  <si>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</si>
  <si>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</si>
  <si>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</si>
  <si>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</si>
  <si>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</si>
  <si>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</si>
  <si>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</si>
  <si>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</si>
  <si>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</si>
  <si>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</si>
  <si>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</si>
  <si>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</si>
  <si>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</si>
  <si>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</si>
  <si>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</si>
  <si>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</si>
  <si>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</si>
  <si>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</si>
  <si>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</si>
  <si>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</si>
  <si>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</si>
  <si>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</si>
  <si>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</si>
  <si>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</si>
  <si>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</si>
  <si>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</si>
  <si>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</si>
  <si>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</si>
  <si>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</si>
  <si>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</si>
  <si>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</si>
  <si>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</si>
  <si>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</si>
  <si>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</si>
  <si>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</si>
  <si>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</si>
  <si>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</si>
  <si>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</si>
  <si>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</si>
  <si>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</si>
  <si>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</si>
  <si>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</si>
  <si>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</si>
  <si>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</si>
  <si>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</si>
  <si>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</si>
  <si>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</si>
  <si>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</si>
  <si>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</si>
  <si>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</si>
  <si>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</si>
  <si>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</si>
  <si>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</si>
  <si>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</si>
  <si>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</si>
  <si>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</si>
  <si>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</si>
  <si>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</si>
  <si>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</si>
  <si>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</si>
  <si>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</si>
  <si>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</si>
  <si>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</si>
  <si>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</si>
  <si>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</si>
  <si>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</si>
  <si>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</si>
  <si>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</si>
  <si>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</si>
  <si>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</si>
  <si>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</si>
  <si>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</si>
  <si>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</si>
  <si>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</si>
  <si>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</si>
  <si>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</si>
  <si>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</si>
  <si>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</si>
  <si>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</si>
  <si>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</si>
  <si>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</si>
  <si>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</si>
  <si>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</si>
  <si>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</si>
  <si>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</si>
  <si>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</si>
  <si>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</si>
  <si>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</si>
  <si>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</si>
  <si>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</si>
  <si>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</si>
  <si>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</si>
  <si>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</si>
  <si>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</si>
  <si>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</si>
  <si>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</si>
  <si>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</si>
  <si>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</si>
  <si>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</si>
  <si>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</si>
  <si>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</si>
  <si>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</si>
  <si>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</si>
  <si>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</si>
  <si>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</si>
  <si>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</si>
  <si>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</si>
  <si>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</si>
  <si>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</si>
  <si>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</si>
  <si>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</si>
  <si>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</si>
  <si>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</si>
  <si>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</si>
  <si>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</si>
  <si>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</si>
  <si>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</si>
  <si>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</si>
  <si>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</si>
  <si>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</si>
  <si>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</si>
  <si>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</si>
  <si>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</si>
  <si>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</si>
  <si>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</si>
  <si>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</si>
  <si>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</si>
  <si>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</si>
  <si>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</si>
  <si>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</si>
  <si>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</si>
  <si>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</si>
  <si>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</si>
  <si>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</si>
  <si>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</si>
  <si>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</si>
  <si>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</si>
  <si>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</si>
  <si>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</si>
  <si>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</si>
  <si>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</si>
  <si>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</si>
  <si>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</si>
  <si>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</si>
  <si>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</si>
  <si>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</si>
  <si>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</si>
  <si>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</si>
  <si>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</si>
  <si>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</si>
  <si>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</si>
  <si>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</si>
  <si>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</si>
  <si>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</si>
  <si>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</si>
  <si>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</si>
  <si>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</si>
  <si>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</si>
  <si>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</si>
  <si>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</si>
  <si>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</si>
  <si>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</si>
  <si>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</si>
  <si>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</si>
  <si>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</si>
  <si>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</si>
  <si>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</si>
  <si>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</si>
  <si>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</si>
  <si>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</si>
  <si>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</si>
  <si>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</si>
  <si>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</si>
  <si>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</si>
  <si>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</si>
  <si>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</si>
  <si>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</si>
  <si>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</si>
  <si>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</si>
  <si>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</si>
  <si>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</si>
  <si>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</si>
  <si>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</si>
  <si>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</si>
  <si>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</si>
  <si>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</si>
  <si>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</si>
  <si>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</si>
  <si>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</si>
  <si>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</si>
  <si>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</si>
  <si>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</si>
  <si>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</si>
  <si>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</si>
  <si>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</si>
  <si>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</si>
  <si>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</si>
  <si>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</si>
  <si>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</si>
  <si>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</si>
  <si>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</si>
  <si>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</si>
  <si>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</si>
  <si>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</si>
  <si>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</si>
  <si>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</si>
  <si>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</si>
  <si>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</si>
  <si>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</si>
  <si>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</si>
  <si>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</si>
  <si>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</si>
  <si>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</si>
  <si>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</si>
  <si>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</si>
  <si>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</si>
  <si>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</si>
  <si>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</si>
  <si>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</si>
  <si>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</si>
  <si>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</si>
  <si>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</si>
  <si>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</si>
  <si>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</si>
  <si>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</si>
  <si>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</si>
  <si>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</si>
  <si>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</si>
  <si>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</si>
  <si>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</si>
  <si>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</si>
  <si>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</si>
  <si>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</si>
  <si>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</si>
  <si>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</si>
  <si>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</si>
  <si>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</si>
  <si>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</si>
  <si>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</si>
  <si>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</si>
  <si>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</si>
  <si>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</si>
  <si>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</si>
  <si>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</si>
  <si>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</si>
  <si>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</si>
  <si>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</si>
  <si>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</si>
  <si>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</si>
  <si>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</si>
  <si>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</si>
  <si>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</si>
  <si>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</si>
  <si>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</si>
  <si>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</si>
  <si>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</si>
  <si>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</si>
  <si>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</si>
  <si>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</si>
  <si>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</si>
  <si>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</si>
  <si>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</si>
  <si>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</si>
  <si>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</si>
  <si>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</si>
  <si>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</si>
  <si>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</si>
  <si>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</si>
  <si>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</si>
  <si>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</si>
  <si>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</si>
  <si>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</si>
  <si>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</si>
  <si>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</si>
  <si>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</si>
  <si>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</si>
  <si>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</si>
  <si>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</si>
  <si>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</si>
  <si>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</si>
  <si>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</si>
  <si>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</si>
  <si>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</si>
  <si>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</si>
  <si>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</si>
  <si>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</si>
  <si>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</si>
  <si>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</si>
  <si>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</si>
  <si>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</si>
  <si>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</si>
  <si>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</si>
  <si>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</si>
  <si>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</si>
  <si>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</si>
  <si>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</si>
  <si>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</si>
  <si>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</si>
  <si>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</si>
  <si>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</si>
  <si>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</si>
  <si>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</si>
  <si>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</si>
  <si>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</si>
  <si>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</si>
  <si>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</si>
  <si>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</si>
  <si>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</si>
  <si>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</si>
  <si>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</si>
  <si>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</si>
  <si>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</si>
  <si>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</si>
  <si>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</si>
  <si>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</si>
  <si>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</si>
  <si>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</si>
  <si>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</si>
  <si>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</si>
  <si>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</si>
  <si>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</si>
  <si>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</si>
  <si>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</si>
  <si>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</si>
  <si>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</si>
  <si>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</si>
  <si>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</si>
  <si>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</si>
  <si>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</si>
  <si>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</si>
  <si>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</si>
  <si>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</si>
  <si>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</si>
  <si>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</si>
  <si>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</si>
  <si>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</si>
  <si>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</si>
  <si>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</si>
  <si>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</si>
  <si>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</si>
  <si>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</si>
  <si>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</si>
  <si>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</si>
  <si>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</si>
  <si>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</si>
  <si>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</si>
  <si>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</si>
  <si>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</si>
  <si>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</si>
  <si>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</si>
  <si>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</si>
  <si>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</si>
  <si>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</si>
  <si>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</si>
  <si>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</si>
  <si>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</si>
  <si>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</si>
  <si>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</si>
  <si>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</si>
  <si>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</si>
  <si>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</si>
  <si>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</si>
  <si>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</si>
  <si>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</si>
  <si>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</si>
  <si>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</si>
  <si>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</si>
  <si>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</si>
  <si>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</si>
  <si>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</si>
  <si>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</si>
  <si>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</si>
  <si>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</si>
  <si>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</si>
  <si>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</si>
  <si>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</si>
  <si>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</si>
  <si>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</si>
  <si>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</si>
  <si>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</si>
  <si>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</si>
  <si>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</si>
  <si>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</si>
  <si>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</si>
  <si>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</si>
  <si>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</si>
  <si>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</si>
  <si>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</si>
  <si>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</si>
  <si>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</si>
  <si>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</si>
  <si>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</si>
  <si>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</si>
  <si>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</si>
  <si>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</si>
  <si>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</si>
  <si>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</si>
  <si>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</si>
  <si>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</si>
  <si>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</si>
  <si>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</si>
  <si>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</si>
  <si>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</si>
  <si>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</si>
  <si>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</si>
  <si>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</si>
  <si>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</si>
  <si>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</si>
  <si>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</si>
  <si>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</si>
  <si>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</si>
  <si>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</si>
  <si>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</si>
  <si>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</si>
  <si>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</si>
  <si>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</si>
  <si>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</si>
  <si>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</si>
  <si>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</si>
  <si>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</si>
  <si>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</si>
  <si>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</si>
  <si>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</si>
  <si>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</si>
  <si>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</si>
  <si>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</si>
  <si>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</si>
  <si>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</si>
  <si>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</si>
  <si>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</si>
  <si>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</si>
  <si>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</si>
  <si>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</si>
  <si>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</si>
  <si>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</si>
  <si>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</si>
  <si>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</si>
  <si>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</si>
  <si>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</si>
  <si>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</si>
  <si>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</si>
  <si>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</si>
  <si>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</si>
  <si>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</si>
  <si>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</si>
  <si>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</si>
  <si>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</si>
  <si>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</si>
  <si>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</si>
  <si>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</si>
  <si>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</si>
  <si>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</si>
  <si>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</si>
  <si>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</si>
  <si>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</si>
  <si>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</si>
  <si>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</si>
  <si>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</si>
  <si>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</si>
  <si>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</si>
  <si>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</si>
  <si>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</si>
  <si>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</si>
  <si>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</si>
  <si>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</si>
  <si>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</si>
  <si>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</si>
  <si>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</si>
  <si>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</si>
  <si>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</si>
  <si>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</si>
  <si>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</si>
  <si>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</si>
  <si>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</si>
  <si>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</si>
  <si>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</si>
  <si>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</si>
  <si>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</si>
  <si>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</si>
  <si>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</si>
  <si>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</si>
  <si>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</si>
  <si>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</si>
  <si>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</si>
  <si>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</si>
  <si>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</si>
  <si>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</si>
  <si>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</si>
  <si>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</si>
  <si>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</si>
  <si>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</si>
  <si>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</si>
  <si>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</si>
  <si>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</si>
  <si>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</si>
  <si>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</si>
  <si>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</si>
  <si>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</si>
  <si>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</si>
  <si>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</si>
  <si>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</si>
  <si>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</si>
  <si>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</si>
  <si>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</si>
  <si>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</si>
  <si>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</si>
  <si>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</si>
  <si>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</si>
  <si>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</si>
  <si>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</si>
  <si>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</si>
  <si>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</si>
  <si>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</si>
  <si>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</si>
  <si>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</si>
  <si>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</si>
  <si>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</si>
  <si>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</si>
  <si>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</si>
  <si>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</si>
  <si>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</si>
  <si>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</si>
  <si>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</si>
  <si>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</si>
  <si>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</si>
  <si>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</si>
  <si>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</si>
  <si>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</si>
  <si>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</si>
  <si>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</si>
  <si>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</si>
  <si>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</si>
  <si>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</si>
  <si>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</si>
  <si>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</si>
  <si>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</si>
  <si>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</si>
  <si>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</si>
  <si>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</si>
  <si>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</si>
  <si>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</si>
  <si>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</si>
  <si>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</si>
  <si>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</si>
  <si>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</si>
  <si>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</si>
  <si>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</si>
  <si>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</si>
  <si>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</si>
  <si>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</si>
  <si>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</si>
  <si>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</si>
  <si>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</si>
  <si>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</si>
  <si>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</si>
  <si>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</si>
  <si>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</si>
  <si>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</si>
  <si>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</si>
  <si>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</si>
  <si>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</si>
  <si>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</si>
  <si>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</si>
  <si>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</si>
  <si>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</si>
  <si>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</si>
  <si>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</si>
  <si>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</si>
  <si>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</si>
  <si>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</si>
  <si>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</si>
  <si>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</si>
  <si>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</si>
  <si>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</si>
  <si>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</si>
  <si>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</si>
  <si>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</si>
  <si>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</si>
  <si>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</si>
  <si>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</si>
  <si>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</si>
  <si>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</si>
  <si>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</si>
  <si>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</si>
  <si>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</si>
  <si>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</si>
  <si>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</si>
  <si>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</si>
  <si>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</si>
  <si>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</si>
  <si>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</si>
  <si>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</si>
  <si>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</si>
  <si>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</si>
  <si>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</si>
  <si>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</si>
  <si>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</si>
  <si>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</si>
  <si>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</si>
  <si>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</si>
  <si>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</si>
  <si>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</si>
  <si>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</si>
  <si>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</si>
  <si>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</si>
  <si>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</si>
  <si>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</si>
  <si>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</si>
  <si>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</si>
  <si>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</si>
  <si>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</si>
  <si>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</si>
  <si>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</si>
  <si>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</si>
  <si>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</si>
  <si>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</si>
  <si>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</si>
  <si>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</si>
  <si>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</si>
  <si>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</si>
  <si>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</si>
  <si>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</si>
  <si>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</si>
  <si>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</si>
  <si>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</si>
  <si>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</si>
  <si>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</si>
  <si>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</si>
  <si>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</si>
  <si>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</si>
  <si>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</si>
  <si>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</si>
  <si>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</si>
  <si>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</si>
  <si>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</si>
  <si>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</si>
  <si>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</si>
  <si>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</si>
  <si>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</si>
  <si>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</si>
  <si>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</si>
  <si>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</si>
  <si>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</si>
  <si>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</si>
  <si>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</si>
  <si>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</si>
  <si>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</si>
  <si>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</si>
  <si>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</si>
  <si>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</si>
  <si>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</si>
  <si>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</si>
  <si>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</si>
  <si>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</si>
  <si>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</si>
  <si>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</si>
  <si>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</si>
  <si>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</si>
  <si>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</si>
  <si>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</si>
  <si>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</si>
  <si>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</si>
  <si>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</si>
  <si>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</si>
  <si>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</si>
  <si>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</si>
  <si>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</si>
  <si>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</si>
  <si>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</si>
  <si>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</si>
  <si>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</si>
  <si>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</si>
  <si>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</si>
  <si>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</si>
  <si>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</si>
  <si>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</si>
  <si>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</si>
  <si>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</si>
  <si>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</si>
  <si>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</si>
  <si>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</si>
  <si>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</si>
  <si>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</si>
  <si>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</si>
  <si>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</si>
  <si>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</si>
  <si>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</si>
  <si>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</si>
  <si>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</si>
  <si>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</si>
  <si>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</si>
  <si>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</si>
  <si>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</si>
  <si>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</si>
  <si>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</si>
  <si>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</si>
  <si>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</si>
  <si>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</si>
  <si>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</si>
  <si>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</si>
  <si>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</si>
  <si>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</si>
  <si>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</si>
  <si>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</si>
  <si>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</si>
  <si>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</si>
  <si>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</si>
  <si>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</si>
  <si>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</si>
  <si>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</si>
  <si>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</si>
  <si>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</si>
  <si>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</si>
  <si>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</si>
  <si>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</si>
  <si>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</si>
  <si>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</si>
  <si>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</si>
  <si>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</si>
  <si>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</si>
  <si>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</si>
  <si>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</si>
  <si>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</si>
  <si>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</si>
  <si>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</si>
  <si>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</si>
  <si>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</si>
  <si>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</si>
  <si>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</si>
  <si>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</si>
  <si>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</si>
  <si>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</si>
  <si>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</si>
  <si>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</si>
  <si>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</si>
  <si>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</si>
  <si>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</si>
  <si>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</si>
  <si>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</si>
  <si>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</si>
  <si>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</si>
  <si>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</si>
  <si>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</si>
  <si>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</si>
  <si>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</si>
  <si>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</si>
  <si>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</si>
  <si>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</si>
  <si>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</si>
  <si>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</si>
  <si>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</si>
  <si>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</si>
  <si>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</si>
  <si>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</si>
  <si>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</si>
  <si>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</si>
  <si>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</si>
  <si>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</si>
  <si>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</si>
  <si>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</si>
  <si>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</si>
  <si>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</si>
  <si>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</si>
  <si>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</si>
  <si>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</si>
  <si>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</si>
  <si>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</si>
  <si>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</si>
  <si>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</si>
  <si>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</si>
  <si>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</si>
  <si>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</si>
  <si>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</si>
  <si>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</si>
  <si>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</si>
  <si>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</si>
  <si>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</si>
  <si>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</si>
  <si>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</si>
  <si>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</si>
  <si>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</si>
  <si>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</si>
  <si>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</si>
  <si>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</si>
  <si>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</si>
  <si>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</si>
  <si>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</si>
  <si>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</si>
  <si>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</si>
  <si>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</si>
  <si>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</si>
  <si>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</si>
  <si>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</si>
  <si>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</si>
  <si>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</si>
  <si>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</si>
  <si>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</si>
  <si>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</si>
  <si>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</si>
  <si>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</si>
  <si>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</si>
  <si>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</si>
  <si>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</si>
  <si>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</si>
  <si>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</si>
  <si>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</si>
  <si>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</si>
  <si>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</si>
  <si>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</si>
  <si>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</si>
  <si>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</si>
  <si>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</si>
  <si>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</si>
  <si>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</si>
  <si>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</si>
  <si>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</si>
  <si>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</si>
  <si>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</si>
  <si>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</si>
  <si>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</si>
  <si>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</si>
  <si>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</si>
  <si>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</si>
  <si>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</si>
  <si>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</si>
  <si>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</si>
  <si>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</si>
  <si>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</si>
  <si>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</si>
  <si>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</si>
  <si>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</si>
  <si>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</si>
  <si>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</si>
  <si>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</si>
  <si>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</si>
  <si>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</si>
  <si>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</si>
  <si>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</si>
  <si>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</si>
  <si>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</si>
  <si>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</si>
  <si>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</si>
  <si>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</si>
  <si>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</si>
  <si>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</si>
  <si>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</si>
  <si>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</si>
  <si>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</si>
  <si>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</si>
  <si>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</si>
  <si>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</si>
  <si>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</si>
  <si>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</si>
  <si>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</si>
  <si>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</si>
  <si>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</si>
  <si>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</si>
  <si>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</si>
  <si>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</si>
  <si>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</si>
  <si>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</si>
  <si>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</si>
  <si>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</si>
  <si>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</si>
  <si>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</si>
  <si>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</si>
  <si>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</si>
  <si>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</si>
  <si>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</si>
  <si>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</si>
  <si>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</si>
  <si>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</si>
  <si>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</si>
  <si>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</si>
  <si>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</si>
  <si>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</si>
  <si>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</si>
  <si>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</si>
  <si>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</si>
  <si>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</si>
  <si>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</si>
  <si>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</si>
  <si>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</si>
  <si>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</si>
  <si>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</si>
  <si>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</si>
  <si>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</si>
  <si>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</si>
  <si>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</si>
  <si>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</si>
  <si>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</si>
  <si>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</si>
  <si>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</si>
  <si>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</si>
  <si>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</si>
  <si>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</si>
  <si>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</si>
  <si>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</si>
  <si>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</si>
  <si>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</si>
  <si>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</si>
  <si>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</si>
  <si>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</si>
  <si>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</si>
  <si>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</si>
  <si>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</si>
  <si>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</si>
  <si>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</si>
  <si>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</si>
  <si>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</si>
  <si>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</si>
  <si>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</si>
  <si>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</si>
  <si>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</si>
  <si>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</si>
  <si>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</si>
  <si>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</si>
  <si>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</si>
  <si>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</si>
  <si>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</si>
  <si>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</si>
  <si>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</si>
  <si>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</si>
  <si>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</si>
  <si>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</si>
  <si>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</si>
  <si>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</si>
  <si>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</si>
  <si>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</si>
  <si>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</si>
  <si>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</si>
  <si>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</si>
  <si>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</si>
  <si>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</si>
  <si>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</si>
  <si>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</si>
  <si>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</si>
  <si>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</si>
  <si>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</si>
  <si>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</si>
  <si>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</si>
  <si>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</si>
  <si>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</si>
  <si>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</si>
  <si>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</si>
  <si>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</si>
  <si>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</si>
  <si>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</si>
  <si>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</si>
  <si>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</si>
  <si>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</si>
  <si>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</si>
  <si>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</si>
  <si>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</si>
  <si>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</si>
  <si>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</si>
  <si>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</si>
  <si>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</si>
  <si>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</si>
  <si>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</si>
  <si>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</si>
  <si>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</si>
  <si>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</si>
  <si>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</si>
  <si>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</si>
  <si>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</si>
  <si>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</si>
  <si>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</si>
  <si>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</si>
  <si>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</si>
  <si>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</si>
  <si>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</si>
  <si>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</si>
  <si>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</si>
  <si>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</si>
  <si>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</si>
  <si>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</si>
  <si>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</si>
  <si>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</si>
  <si>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</si>
  <si>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</si>
  <si>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</si>
  <si>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</si>
  <si>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</si>
  <si>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</si>
  <si>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</si>
  <si>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</si>
  <si>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</si>
  <si>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</si>
  <si>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</si>
  <si>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</si>
  <si>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</si>
  <si>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</si>
  <si>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</si>
  <si>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</si>
  <si>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</si>
  <si>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</si>
  <si>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</si>
  <si>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</si>
  <si>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</si>
  <si>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</si>
  <si>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</si>
  <si>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</si>
  <si>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</si>
  <si>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</si>
  <si>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</si>
  <si>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</si>
  <si>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</si>
  <si>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</si>
  <si>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</si>
  <si>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</si>
  <si>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</si>
  <si>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</si>
  <si>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</si>
  <si>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</si>
  <si>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</si>
  <si>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</si>
  <si>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</si>
  <si>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</si>
  <si>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</si>
  <si>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</si>
  <si>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</si>
  <si>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</si>
  <si>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</si>
  <si>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</si>
  <si>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</si>
  <si>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</si>
  <si>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</si>
  <si>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</si>
  <si>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</si>
  <si>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</si>
  <si>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</si>
  <si>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</si>
  <si>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</si>
  <si>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</si>
  <si>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</si>
  <si>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</si>
  <si>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</si>
  <si>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</si>
  <si>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</si>
  <si>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</si>
  <si>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</si>
  <si>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</si>
  <si>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</si>
  <si>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</si>
  <si>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</si>
  <si>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</si>
  <si>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</si>
  <si>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</si>
  <si>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</si>
  <si>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</si>
  <si>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</si>
  <si>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</si>
  <si>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</si>
  <si>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</si>
  <si>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</si>
  <si>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</si>
  <si>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</si>
  <si>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</si>
  <si>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</si>
  <si>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</si>
  <si>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</si>
  <si>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</si>
  <si>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</si>
  <si>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</si>
  <si>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</si>
  <si>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</si>
  <si>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</si>
  <si>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</si>
  <si>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</si>
  <si>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</si>
  <si>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</si>
  <si>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</si>
  <si>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</si>
  <si>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</si>
  <si>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</si>
  <si>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</si>
  <si>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</si>
  <si>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</si>
  <si>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</si>
  <si>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</si>
  <si>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</si>
  <si>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</si>
  <si>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</si>
  <si>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</si>
  <si>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</si>
  <si>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</si>
  <si>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</si>
  <si>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</si>
  <si>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</si>
  <si>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</si>
  <si>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</si>
  <si>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</si>
  <si>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</si>
  <si>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</si>
  <si>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</si>
  <si>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</si>
  <si>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</si>
  <si>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</si>
  <si>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</si>
  <si>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</si>
  <si>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</si>
  <si>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</si>
  <si>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</si>
  <si>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</si>
  <si>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</si>
  <si>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</si>
  <si>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</si>
  <si>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</si>
  <si>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</si>
  <si>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</si>
  <si>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</si>
  <si>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</si>
  <si>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</si>
  <si>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</si>
  <si>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</si>
  <si>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</si>
  <si>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</si>
  <si>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</si>
  <si>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</si>
  <si>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</si>
  <si>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</si>
  <si>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</si>
  <si>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</si>
  <si>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</si>
  <si>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</si>
  <si>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</si>
  <si>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</si>
  <si>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</si>
  <si>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</si>
  <si>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</si>
  <si>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</si>
  <si>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</si>
  <si>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</si>
  <si>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</si>
  <si>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</si>
  <si>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</si>
  <si>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</si>
  <si>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</si>
  <si>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</si>
  <si>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</si>
  <si>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</si>
  <si>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</si>
  <si>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</si>
  <si>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</si>
  <si>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</si>
  <si>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</si>
  <si>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</si>
  <si>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</si>
  <si>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</si>
  <si>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</si>
  <si>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</si>
  <si>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</si>
  <si>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</si>
  <si>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</si>
  <si>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</si>
  <si>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</si>
  <si>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</si>
  <si>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</si>
  <si>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</si>
  <si>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</si>
  <si>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</si>
  <si>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</si>
  <si>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</si>
  <si>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</si>
  <si>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</si>
  <si>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</si>
  <si>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</si>
  <si>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</si>
  <si>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</si>
  <si>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</si>
  <si>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</si>
  <si>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</si>
  <si>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</si>
  <si>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</si>
  <si>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</si>
  <si>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</si>
  <si>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</si>
  <si>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</si>
  <si>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</si>
  <si>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</si>
  <si>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</si>
  <si>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</si>
  <si>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</si>
  <si>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</si>
  <si>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</si>
  <si>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</si>
  <si>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</si>
  <si>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</si>
  <si>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</si>
  <si>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</si>
  <si>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</si>
  <si>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</si>
  <si>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</si>
  <si>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</si>
  <si>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</si>
  <si>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</si>
  <si>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</si>
  <si>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</si>
  <si>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</si>
  <si>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</si>
  <si>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</si>
  <si>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</si>
  <si>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</si>
  <si>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</si>
  <si>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</si>
  <si>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</si>
  <si>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</si>
  <si>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</si>
  <si>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</si>
  <si>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</si>
  <si>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</si>
  <si>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</si>
  <si>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</si>
  <si>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</si>
  <si>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</si>
  <si>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</si>
  <si>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</si>
  <si>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</si>
  <si>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</si>
  <si>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</si>
  <si>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</si>
  <si>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</si>
  <si>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</si>
  <si>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</si>
  <si>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</si>
  <si>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</si>
  <si>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</si>
  <si>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</si>
  <si>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</si>
  <si>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</si>
  <si>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</si>
  <si>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</si>
  <si>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</si>
  <si>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</si>
  <si>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</si>
  <si>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</si>
  <si>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</si>
  <si>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</si>
  <si>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</si>
  <si>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</si>
  <si>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</si>
  <si>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</si>
  <si>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</si>
  <si>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</si>
  <si>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</si>
  <si>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</si>
  <si>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</si>
  <si>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</si>
  <si>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</si>
  <si>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</si>
  <si>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</si>
  <si>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</si>
  <si>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</si>
  <si>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</si>
  <si>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</si>
  <si>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</si>
  <si>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</si>
  <si>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</si>
  <si>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</si>
  <si>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</si>
  <si>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</si>
  <si>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</si>
  <si>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</si>
  <si>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</si>
  <si>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</si>
  <si>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</si>
  <si>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</si>
  <si>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</si>
  <si>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</si>
  <si>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</si>
  <si>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</si>
  <si>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</si>
  <si>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</si>
  <si>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</si>
  <si>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</si>
  <si>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</si>
  <si>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</si>
  <si>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</si>
  <si>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</si>
  <si>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</si>
  <si>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</si>
  <si>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</si>
  <si>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</si>
  <si>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</si>
  <si>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</si>
  <si>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</si>
  <si>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</si>
  <si>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</si>
  <si>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</si>
  <si>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</si>
  <si>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</si>
  <si>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</si>
  <si>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</si>
  <si>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</si>
  <si>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</si>
  <si>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</si>
  <si>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</si>
  <si>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</si>
  <si>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</si>
  <si>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</si>
  <si>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</si>
  <si>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</si>
  <si>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</si>
  <si>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</si>
  <si>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</si>
  <si>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</si>
  <si>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</si>
  <si>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</si>
  <si>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</si>
  <si>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</si>
  <si>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</si>
  <si>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</si>
  <si>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</si>
  <si>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</si>
  <si>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</si>
  <si>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</si>
  <si>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</si>
  <si>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</si>
  <si>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</si>
  <si>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</si>
  <si>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</si>
  <si>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</si>
  <si>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</si>
  <si>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</si>
  <si>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</si>
  <si>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</si>
  <si>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</si>
  <si>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</si>
  <si>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</si>
  <si>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</si>
  <si>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</si>
  <si>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</si>
  <si>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</si>
  <si>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</si>
  <si>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</si>
  <si>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</si>
  <si>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</si>
  <si>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</si>
  <si>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</si>
  <si>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</si>
  <si>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</si>
  <si>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</si>
  <si>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</si>
  <si>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</si>
  <si>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</si>
  <si>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</si>
  <si>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</si>
  <si>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</si>
  <si>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</si>
  <si>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</si>
  <si>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</si>
  <si>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</si>
  <si>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</si>
  <si>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</si>
  <si>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</si>
  <si>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</si>
  <si>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</si>
  <si>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</si>
  <si>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</si>
  <si>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</si>
  <si>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</si>
  <si>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</si>
  <si>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</si>
  <si>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</si>
  <si>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</si>
  <si>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</si>
  <si>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</si>
  <si>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</si>
  <si>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</si>
  <si>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</si>
  <si>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</si>
  <si>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</si>
  <si>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</si>
  <si>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</si>
  <si>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</si>
  <si>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</si>
  <si>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</si>
  <si>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</si>
  <si>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</si>
  <si>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</si>
  <si>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</si>
  <si>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</si>
  <si>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</si>
  <si>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</si>
  <si>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</si>
  <si>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</si>
  <si>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</si>
  <si>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</si>
  <si>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</si>
  <si>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</si>
  <si>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</si>
  <si>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</si>
  <si>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</si>
  <si>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</si>
  <si>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</si>
  <si>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</si>
  <si>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</si>
  <si>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</si>
  <si>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</si>
  <si>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</si>
  <si>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</si>
  <si>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</si>
  <si>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</si>
  <si>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</si>
  <si>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</si>
  <si>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</si>
  <si>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</si>
  <si>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</si>
  <si>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</si>
  <si>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</si>
  <si>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</si>
  <si>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</si>
  <si>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</si>
  <si>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</si>
  <si>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</si>
  <si>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</si>
  <si>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</si>
  <si>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</si>
  <si>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</si>
  <si>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</si>
  <si>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</si>
  <si>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</si>
  <si>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</si>
  <si>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</si>
  <si>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</si>
  <si>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</si>
  <si>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</si>
  <si>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</si>
  <si>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</si>
  <si>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</si>
  <si>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</si>
  <si>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</si>
  <si>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</si>
  <si>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</si>
  <si>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</si>
  <si>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</si>
  <si>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</si>
  <si>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</si>
  <si>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</si>
  <si>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</si>
  <si>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</si>
  <si>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</si>
  <si>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</si>
  <si>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</si>
  <si>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</si>
  <si>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</si>
  <si>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</si>
  <si>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</si>
  <si>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</si>
  <si>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</si>
  <si>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</si>
  <si>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</si>
  <si>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</si>
  <si>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</si>
  <si>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</si>
  <si>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</si>
  <si>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</si>
  <si>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</si>
  <si>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</si>
  <si>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</si>
  <si>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</si>
  <si>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</si>
  <si>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</si>
  <si>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</si>
  <si>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</si>
  <si>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</si>
  <si>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</si>
  <si>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</si>
  <si>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</si>
  <si>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</si>
  <si>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</si>
  <si>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</si>
  <si>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</si>
  <si>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</si>
  <si>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</si>
  <si>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</si>
  <si>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</si>
  <si>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</si>
  <si>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</si>
  <si>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</si>
  <si>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</si>
  <si>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</si>
  <si>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</si>
  <si>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</si>
  <si>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</si>
  <si>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</si>
  <si>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</si>
  <si>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</si>
  <si>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</si>
  <si>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</si>
  <si>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</si>
  <si>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</si>
  <si>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</si>
  <si>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</si>
  <si>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</si>
  <si>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</si>
  <si>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</si>
  <si>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</si>
  <si>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</si>
  <si>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</si>
  <si>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</si>
  <si>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</si>
  <si>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</si>
  <si>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</si>
  <si>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</si>
  <si>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</si>
  <si>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</si>
  <si>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</si>
  <si>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</si>
  <si>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</si>
  <si>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</si>
  <si>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</si>
  <si>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</si>
  <si>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</si>
  <si>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</si>
  <si>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</si>
  <si>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</si>
  <si>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</si>
  <si>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</si>
  <si>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</si>
  <si>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</si>
  <si>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</si>
  <si>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</si>
  <si>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</si>
  <si>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</si>
  <si>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</si>
  <si>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</si>
  <si>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</si>
  <si>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</si>
  <si>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</si>
  <si>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</si>
  <si>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</si>
  <si>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</si>
  <si>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</si>
  <si>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</si>
  <si>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</si>
  <si>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</si>
  <si>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</si>
  <si>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</si>
  <si>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</si>
  <si>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</si>
  <si>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</si>
  <si>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</si>
  <si>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</si>
  <si>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</si>
  <si>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</si>
  <si>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</si>
  <si>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</si>
  <si>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</si>
  <si>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</si>
  <si>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</si>
  <si>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</si>
  <si>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</si>
  <si>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</si>
  <si>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</si>
  <si>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</si>
  <si>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</si>
  <si>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</si>
  <si>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</si>
  <si>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</si>
  <si>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</si>
  <si>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</si>
  <si>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</si>
  <si>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</si>
  <si>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</si>
  <si>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</si>
  <si>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</si>
  <si>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</si>
  <si>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</si>
  <si>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</si>
  <si>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</si>
  <si>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</si>
  <si>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</si>
  <si>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</si>
  <si>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</si>
  <si>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</si>
  <si>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</si>
  <si>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</si>
  <si>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</si>
  <si>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</si>
  <si>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</si>
  <si>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</si>
  <si>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</si>
  <si>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</si>
  <si>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</si>
  <si>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</si>
  <si>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</si>
  <si>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</si>
  <si>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</si>
  <si>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</si>
  <si>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</si>
  <si>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</si>
  <si>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</si>
  <si>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</si>
  <si>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</si>
  <si>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</si>
  <si>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</si>
  <si>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</si>
  <si>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</si>
  <si>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</si>
  <si>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</si>
  <si>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</si>
  <si>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</si>
  <si>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</si>
  <si>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</si>
  <si>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</si>
  <si>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</si>
  <si>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</si>
  <si>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</si>
  <si>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</si>
  <si>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</si>
  <si>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</si>
  <si>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</si>
  <si>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</si>
  <si>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</si>
  <si>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</si>
  <si>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</si>
  <si>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</si>
  <si>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</si>
  <si>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</si>
  <si>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</si>
  <si>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</si>
  <si>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</si>
  <si>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</si>
  <si>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</si>
  <si>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</si>
  <si>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</si>
  <si>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</si>
  <si>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</si>
  <si>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</si>
  <si>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</si>
  <si>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</si>
  <si>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</si>
  <si>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</si>
  <si>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</si>
  <si>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</si>
  <si>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</si>
  <si>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</si>
  <si>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</si>
  <si>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</si>
  <si>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</si>
  <si>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</si>
  <si>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</si>
  <si>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</si>
  <si>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</si>
  <si>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</si>
  <si>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</si>
  <si>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</si>
  <si>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</si>
  <si>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</si>
  <si>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</si>
  <si>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</si>
  <si>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</si>
  <si>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</si>
  <si>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</si>
  <si>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</si>
  <si>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</si>
  <si>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</si>
  <si>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</si>
  <si>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</si>
  <si>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</si>
  <si>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</si>
  <si>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</si>
  <si>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</si>
  <si>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</si>
  <si>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</si>
  <si>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</si>
  <si>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</si>
  <si>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</si>
  <si>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</si>
  <si>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</si>
  <si>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</si>
  <si>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</si>
  <si>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</si>
  <si>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</si>
  <si>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</si>
  <si>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</si>
  <si>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</si>
  <si>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</si>
  <si>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</si>
  <si>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</si>
  <si>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</si>
  <si>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</si>
  <si>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</si>
  <si>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</si>
  <si>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</si>
  <si>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</si>
  <si>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</si>
  <si>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</si>
  <si>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</si>
  <si>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</si>
  <si>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</si>
  <si>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</si>
  <si>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</si>
  <si>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</si>
  <si>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</si>
  <si>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</si>
  <si>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</si>
  <si>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</si>
  <si>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</si>
  <si>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</si>
  <si>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</si>
  <si>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</si>
  <si>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</si>
  <si>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</si>
  <si>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</si>
  <si>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</si>
  <si>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</si>
  <si>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</si>
  <si>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</si>
  <si>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</si>
  <si>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</si>
  <si>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</si>
  <si>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</si>
  <si>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</si>
  <si>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</si>
  <si>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</si>
  <si>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</si>
  <si>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</si>
  <si>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</si>
  <si>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</si>
  <si>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</si>
  <si>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</si>
  <si>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</si>
  <si>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</si>
  <si>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</si>
  <si>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</si>
  <si>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</si>
  <si>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</si>
  <si>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</si>
  <si>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</si>
  <si>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</si>
  <si>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</si>
  <si>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</si>
  <si>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</si>
  <si>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</si>
  <si>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</si>
  <si>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</si>
  <si>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</si>
  <si>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</si>
  <si>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</si>
  <si>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</si>
  <si>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</si>
  <si>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</si>
  <si>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</si>
  <si>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</si>
  <si>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</si>
  <si>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</si>
  <si>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</si>
  <si>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</si>
  <si>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</si>
  <si>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</si>
  <si>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</si>
  <si>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</si>
  <si>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</si>
  <si>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</si>
  <si>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</si>
  <si>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</si>
  <si>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</si>
  <si>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</si>
  <si>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</si>
  <si>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</si>
  <si>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</si>
  <si>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</si>
  <si>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</si>
  <si>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</si>
  <si>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</si>
  <si>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</si>
  <si>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</si>
  <si>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</si>
  <si>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</si>
  <si>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</si>
  <si>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</si>
  <si>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</si>
  <si>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</si>
  <si>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</si>
  <si>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</si>
  <si>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</si>
  <si>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</si>
  <si>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</si>
  <si>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</si>
  <si>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</si>
  <si>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</si>
  <si>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</si>
  <si>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</si>
  <si>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</si>
  <si>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</si>
  <si>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</si>
  <si>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</si>
  <si>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</si>
  <si>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</si>
  <si>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</si>
  <si>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</si>
  <si>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</si>
  <si>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</si>
  <si>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</si>
  <si>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</si>
  <si>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</si>
  <si>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</si>
  <si>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</si>
  <si>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</si>
  <si>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</si>
  <si>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</si>
  <si>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</si>
  <si>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</si>
  <si>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</si>
  <si>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</si>
  <si>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</si>
  <si>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</si>
  <si>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</si>
  <si>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</si>
  <si>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</si>
  <si>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</si>
  <si>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</si>
  <si>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</si>
  <si>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</si>
  <si>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</si>
  <si>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</si>
  <si>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</si>
  <si>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</si>
  <si>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</si>
  <si>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</si>
  <si>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</si>
  <si>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</si>
  <si>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</si>
  <si>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</si>
  <si>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</si>
  <si>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</si>
  <si>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</si>
  <si>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</si>
  <si>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</si>
  <si>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</si>
  <si>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</si>
  <si>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</si>
  <si>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</si>
  <si>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</si>
  <si>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</si>
  <si>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</si>
  <si>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</si>
  <si>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</si>
  <si>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</si>
  <si>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</si>
  <si>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</si>
  <si>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</si>
  <si>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</si>
  <si>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</si>
  <si>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</si>
  <si>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</si>
  <si>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</si>
  <si>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</si>
  <si>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</si>
  <si>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</si>
  <si>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</si>
  <si>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</si>
  <si>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</si>
  <si>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</si>
  <si>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</si>
  <si>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</si>
  <si>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</si>
  <si>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</si>
  <si>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</si>
  <si>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</si>
  <si>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</si>
  <si>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</si>
  <si>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</si>
  <si>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</si>
  <si>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</si>
  <si>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</si>
  <si>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</si>
  <si>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</si>
  <si>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</si>
  <si>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</si>
  <si>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</si>
  <si>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</si>
  <si>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</si>
  <si>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</si>
  <si>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</si>
  <si>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</si>
  <si>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</si>
  <si>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</si>
  <si>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</si>
  <si>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</si>
  <si>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</si>
  <si>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</si>
  <si>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</si>
  <si>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</si>
  <si>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</si>
  <si>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</si>
  <si>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</si>
  <si>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</si>
  <si>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</si>
  <si>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</si>
  <si>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</si>
  <si>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</si>
  <si>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</si>
  <si>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</si>
  <si>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</si>
  <si>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</si>
  <si>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</si>
  <si>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</si>
  <si>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</si>
  <si>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</si>
  <si>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</si>
  <si>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</si>
  <si>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</si>
  <si>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</si>
  <si>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</si>
  <si>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</si>
  <si>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</si>
  <si>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</si>
  <si>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</si>
  <si>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</si>
  <si>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</si>
  <si>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</si>
  <si>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</si>
  <si>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</si>
  <si>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</si>
  <si>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</si>
  <si>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</si>
  <si>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</si>
  <si>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</si>
  <si>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</si>
  <si>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</si>
  <si>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</si>
  <si>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</si>
  <si>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</si>
  <si>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</si>
  <si>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</si>
  <si>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</si>
  <si>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</si>
  <si>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</si>
  <si>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</si>
  <si>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</si>
  <si>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</si>
  <si>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</si>
  <si>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</si>
  <si>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</si>
  <si>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</si>
  <si>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</si>
  <si>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</si>
  <si>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</si>
  <si>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</si>
  <si>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</si>
  <si>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</si>
  <si>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</si>
  <si>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</si>
  <si>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</si>
  <si>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</si>
  <si>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</si>
  <si>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</si>
  <si>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</si>
  <si>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</si>
  <si>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</si>
  <si>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</si>
  <si>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</si>
  <si>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</si>
  <si>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</si>
  <si>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</si>
  <si>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</si>
  <si>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</si>
  <si>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</si>
  <si>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</si>
  <si>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</si>
  <si>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</si>
  <si>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</si>
  <si>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</si>
  <si>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</si>
  <si>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</si>
  <si>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</si>
  <si>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</si>
  <si>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</si>
  <si>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</si>
  <si>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</si>
  <si>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</si>
  <si>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</si>
  <si>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</si>
  <si>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</si>
  <si>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</si>
  <si>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</si>
  <si>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</si>
  <si>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</si>
  <si>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</si>
  <si>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</si>
  <si>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</si>
  <si>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</si>
  <si>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</si>
  <si>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</si>
  <si>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</si>
  <si>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</si>
  <si>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</si>
  <si>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</si>
  <si>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</si>
  <si>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</si>
  <si>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</si>
  <si>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</si>
  <si>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</si>
  <si>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</si>
  <si>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</si>
  <si>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</si>
  <si>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</si>
  <si>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</si>
  <si>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</si>
  <si>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</si>
  <si>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</si>
  <si>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</si>
  <si>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</si>
  <si>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</si>
  <si>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</si>
  <si>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</si>
  <si>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</si>
  <si>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</si>
  <si>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</si>
  <si>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</si>
  <si>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</si>
  <si>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</si>
  <si>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</si>
  <si>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</si>
  <si>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</si>
  <si>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</si>
  <si>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</si>
  <si>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</si>
  <si>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</si>
  <si>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</si>
  <si>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</si>
  <si>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</si>
  <si>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</si>
  <si>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</si>
  <si>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</si>
  <si>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</si>
  <si>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</si>
  <si>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</si>
  <si>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</si>
  <si>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</si>
  <si>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</si>
  <si>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</si>
  <si>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</si>
  <si>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</si>
  <si>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</si>
  <si>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</si>
  <si>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</si>
  <si>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</si>
  <si>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</si>
  <si>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</si>
  <si>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</si>
  <si>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</si>
  <si>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</si>
  <si>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</si>
  <si>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</si>
  <si>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</si>
  <si>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</si>
  <si>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</si>
  <si>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</si>
  <si>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</si>
  <si>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</si>
  <si>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</si>
  <si>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</si>
  <si>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</si>
  <si>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</si>
  <si>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</si>
  <si>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</si>
  <si>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</si>
  <si>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</si>
  <si>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</si>
  <si>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</si>
  <si>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</si>
  <si>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</si>
  <si>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</si>
  <si>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</si>
  <si>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</si>
  <si>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</si>
  <si>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</si>
  <si>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</si>
  <si>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</si>
  <si>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</si>
  <si>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</si>
  <si>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</si>
  <si>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</si>
  <si>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</si>
  <si>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</si>
  <si>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</si>
  <si>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</si>
  <si>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</si>
  <si>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</si>
  <si>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</si>
  <si>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</si>
  <si>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</si>
  <si>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</si>
  <si>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</si>
  <si>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</si>
  <si>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</si>
  <si>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</si>
  <si>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</si>
  <si>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</si>
  <si>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</si>
  <si>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</si>
  <si>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</si>
  <si>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</si>
  <si>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</si>
  <si>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</si>
  <si>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</si>
  <si>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</si>
  <si>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</si>
  <si>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</si>
  <si>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</si>
  <si>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</si>
  <si>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</si>
  <si>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</si>
  <si>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</si>
  <si>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</si>
  <si>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</si>
  <si>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</si>
  <si>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</si>
  <si>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</si>
  <si>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</si>
  <si>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</si>
  <si>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</si>
  <si>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</si>
  <si>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</si>
  <si>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</si>
  <si>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</si>
  <si>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</si>
  <si>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</si>
  <si>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</si>
  <si>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</si>
  <si>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</si>
  <si>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</si>
  <si>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</si>
  <si>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</si>
  <si>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</si>
  <si>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</si>
  <si>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</si>
  <si>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</si>
  <si>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</si>
  <si>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</si>
  <si>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</si>
  <si>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</si>
  <si>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</si>
  <si>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</si>
  <si>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</si>
  <si>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</si>
  <si>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</si>
  <si>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</si>
  <si>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</si>
  <si>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</si>
  <si>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</si>
  <si>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</si>
  <si>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</si>
  <si>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</si>
  <si>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</si>
  <si>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</si>
  <si>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</si>
  <si>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</si>
  <si>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</si>
  <si>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</si>
  <si>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</si>
  <si>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STANNOL GmbH &amp; Co. KG</t>
  </si>
  <si>
    <t>DUNS 319872305</t>
  </si>
  <si>
    <t>Haberstr. 24, 42551 Velbert, Germany</t>
  </si>
  <si>
    <t>Claudio Sündermann</t>
  </si>
  <si>
    <t>claudio.suendermann@stannol.de</t>
  </si>
  <si>
    <t>0049 2051 3120 143</t>
  </si>
  <si>
    <t>100%</t>
  </si>
  <si>
    <t>smelter not listed</t>
  </si>
  <si>
    <t>Soudronic-Schrotte</t>
  </si>
  <si>
    <t>Substitionsmaterial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</si>
</sst>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s>
  <cellStyleXfs count="1754">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5"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180" fontId="5" fillId="0" borderId="0" applyFont="0" applyFill="0" applyBorder="0" applyAlignment="0" applyProtection="0"/>
    <xf numFmtId="178"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9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11"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78" fillId="45" borderId="11"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9" fillId="45" borderId="84" xfId="0" applyFont="1" applyFill="1" applyBorder="1" applyAlignment="1" applyProtection="1">
      <alignment horizontal="left" vertical="center"/>
      <protection locked="0"/>
    </xf>
    <xf numFmtId="0" fontId="19" fillId="45" borderId="92" xfId="0" applyFont="1" applyFill="1" applyBorder="1" applyAlignment="1" applyProtection="1">
      <alignment horizontal="left" vertical="center"/>
      <protection locked="0"/>
    </xf>
    <xf numFmtId="0" fontId="19" fillId="45" borderId="90" xfId="0" applyFont="1" applyFill="1" applyBorder="1" applyAlignment="1" applyProtection="1">
      <alignment horizontal="left" vertical="center"/>
      <protection locked="0"/>
    </xf>
    <xf numFmtId="0" fontId="19" fillId="45" borderId="89" xfId="0" applyFont="1" applyFill="1" applyBorder="1" applyAlignment="1" applyProtection="1">
      <alignment horizontal="left" vertical="center"/>
      <protection locked="0"/>
    </xf>
    <xf numFmtId="0" fontId="19" fillId="45" borderId="88" xfId="0" applyFont="1" applyFill="1" applyBorder="1" applyAlignment="1" applyProtection="1">
      <alignment horizontal="left" vertical="center"/>
      <protection locked="0"/>
    </xf>
    <xf numFmtId="49" fontId="78" fillId="45" borderId="84" xfId="828" applyNumberFormat="1" applyFont="1" applyFill="1" applyBorder="1" applyAlignment="1" applyProtection="1">
      <alignment horizontal="left" vertical="center" wrapText="1"/>
      <protection locked="0"/>
    </xf>
    <xf numFmtId="49" fontId="115" fillId="45" borderId="85" xfId="828" applyNumberFormat="1" applyFill="1" applyBorder="1" applyAlignment="1" applyProtection="1">
      <alignment horizontal="left" vertical="center" wrapText="1"/>
      <protection locked="0"/>
    </xf>
    <xf numFmtId="49" fontId="19" fillId="45" borderId="84" xfId="0" applyNumberFormat="1" applyFont="1" applyFill="1" applyBorder="1" applyAlignment="1" applyProtection="1">
      <alignment horizontal="left" vertical="center" wrapText="1"/>
      <protection locked="0"/>
    </xf>
    <xf numFmtId="49" fontId="19" fillId="45" borderId="85" xfId="0" applyNumberFormat="1" applyFont="1" applyFill="1" applyBorder="1" applyAlignment="1" applyProtection="1">
      <alignment horizontal="left" vertical="center" wrapText="1"/>
      <protection locked="0"/>
    </xf>
    <xf numFmtId="0" fontId="19" fillId="45" borderId="93" xfId="0" applyFont="1" applyFill="1" applyBorder="1" applyAlignment="1" applyProtection="1">
      <alignment horizontal="left" vertical="center"/>
      <protection locked="0"/>
    </xf>
    <xf numFmtId="0" fontId="19" fillId="45" borderId="87" xfId="0" applyFont="1" applyFill="1" applyBorder="1" applyAlignment="1" applyProtection="1">
      <alignment horizontal="left" vertical="center"/>
      <protection locked="0"/>
    </xf>
    <xf numFmtId="0" fontId="19" fillId="45" borderId="85" xfId="0" applyFont="1" applyFill="1" applyBorder="1" applyAlignment="1" applyProtection="1">
      <alignment horizontal="left" vertical="center"/>
      <protection locked="0"/>
    </xf>
    <xf numFmtId="0" fontId="19" fillId="45" borderId="91" xfId="0" applyFont="1" applyFill="1" applyBorder="1" applyAlignment="1" applyProtection="1">
      <alignment horizontal="left" vertical="center"/>
      <protection locked="0"/>
    </xf>
    <xf numFmtId="0" fontId="19" fillId="45" borderId="86" xfId="0" applyFont="1" applyFill="1" applyBorder="1" applyAlignment="1" applyProtection="1">
      <alignment horizontal="left" vertical="center"/>
      <protection locked="0"/>
    </xf>
    <xf numFmtId="0" fontId="0" fillId="0" borderId="46" xfId="0" applyBorder="1" applyAlignment="1" applyProtection="1">
      <alignment horizontal="left" vertical="center" wrapText="1"/>
      <protection locked="0" hidden="1"/>
    </xf>
  </cellXfs>
  <cellStyles count="1754">
    <cellStyle name="20 % - Akzent1" xfId="687" builtinId="30" customBuiltin="1"/>
    <cellStyle name="20 % - Akzent1 2" xfId="1612" xr:uid="{EEC435D6-CB4B-4649-B001-F8928337A568}"/>
    <cellStyle name="20 % - Akzent1 3" xfId="1155" xr:uid="{0065AA66-13E9-46A8-BC3B-58C7CDE23357}"/>
    <cellStyle name="20 % - Akzent2" xfId="691" builtinId="34" customBuiltin="1"/>
    <cellStyle name="20 % - Akzent2 2" xfId="1615" xr:uid="{17518DCA-3C2B-4CB5-A6D1-8119081D864E}"/>
    <cellStyle name="20 % - Akzent2 3" xfId="1158" xr:uid="{DAE4AE41-62AA-491A-94F8-2DBB63C56AA6}"/>
    <cellStyle name="20 % - Akzent3" xfId="695" builtinId="38" customBuiltin="1"/>
    <cellStyle name="20 % - Akzent3 2" xfId="1618" xr:uid="{E296CD6D-CBCD-46F1-BE95-7F9BE8438D99}"/>
    <cellStyle name="20 % - Akzent3 3" xfId="1161" xr:uid="{9BF410BF-6507-4F2B-AAFA-BC9BBAC9AD1F}"/>
    <cellStyle name="20 % - Akzent4" xfId="699" builtinId="42" customBuiltin="1"/>
    <cellStyle name="20 % - Akzent4 2" xfId="1621" xr:uid="{A5231C51-1A27-4DC2-917A-14E5671EAD08}"/>
    <cellStyle name="20 % - Akzent4 3" xfId="1164" xr:uid="{4683C601-8771-48B8-9B3D-7A7BBA4C8613}"/>
    <cellStyle name="20 % - Akzent5" xfId="703" builtinId="46" customBuiltin="1"/>
    <cellStyle name="20 % - Akzent5 2" xfId="1624" xr:uid="{68AE5A60-AE99-43B2-AFCE-8CA7A6D70C81}"/>
    <cellStyle name="20 % - Akzent5 3" xfId="1167" xr:uid="{DDA3C4EC-71BB-4B23-8016-1040C9EA4EA2}"/>
    <cellStyle name="20 % - Akzent6" xfId="707" builtinId="50" customBuiltin="1"/>
    <cellStyle name="20 % - Akzent6 2" xfId="1627" xr:uid="{FD22EF14-B2A9-46BD-93D9-FC0471AF7BB7}"/>
    <cellStyle name="20 % - Akzent6 3" xfId="1170" xr:uid="{ED75F401-5840-4025-B57B-DB5403A1C5DE}"/>
    <cellStyle name="20% - Accent1 2" xfId="6" xr:uid="{00000000-0005-0000-0000-000001000000}"/>
    <cellStyle name="20% - Accent1 2 2" xfId="596" xr:uid="{00000000-0005-0000-0000-000002000000}"/>
    <cellStyle name="20% - Accent1 2 2 2" xfId="759" xr:uid="{D356F903-729F-4A03-B7AF-8F7DFF12755A}"/>
    <cellStyle name="20% - Accent1 2 2 2 2" xfId="1679" xr:uid="{89A518CB-1499-42F4-8CD2-D8E1C8B2B97D}"/>
    <cellStyle name="20% - Accent1 2 2 2 3" xfId="1222" xr:uid="{A8BD5A38-4085-4989-BB34-835D68346A39}"/>
    <cellStyle name="20% - Accent1 2 2 3" xfId="1565" xr:uid="{CF8DB792-7D39-40D0-8A1A-4ED171348026}"/>
    <cellStyle name="20% - Accent1 2 2 4" xfId="1107" xr:uid="{4D2ED040-19D1-4A3A-9FC6-78C826FCF6EE}"/>
    <cellStyle name="20% - Accent1 2 3" xfId="712" xr:uid="{EDF434F6-97A8-4C97-92EF-01B4CD7E3E3F}"/>
    <cellStyle name="20% - Accent1 2 3 2" xfId="1632" xr:uid="{1D88927A-C8BD-4FED-B8A7-6763FAEAAC66}"/>
    <cellStyle name="20% - Accent1 2 3 3" xfId="1175" xr:uid="{16580514-105A-4E8F-844E-12481D61ABB4}"/>
    <cellStyle name="20% - Accent1 2 4" xfId="1293" xr:uid="{7C8B224B-76E5-494E-AC71-42EC0C0AF658}"/>
    <cellStyle name="20% - Accent1 2 5" xfId="833" xr:uid="{E497D73B-366F-4463-B44D-F0D98A6A8225}"/>
    <cellStyle name="20% - Accent1 3" xfId="806" xr:uid="{E07D2041-971E-4110-B638-511848290013}"/>
    <cellStyle name="20% - Accent1 3 2" xfId="1726" xr:uid="{FC942F2E-4057-4E23-824D-E82BE79C52DD}"/>
    <cellStyle name="20% - Accent1 3 3" xfId="1269" xr:uid="{52D77176-395F-4FD9-8217-A38530791AA9}"/>
    <cellStyle name="20% - Accent2 2" xfId="7" xr:uid="{00000000-0005-0000-0000-000004000000}"/>
    <cellStyle name="20% - Accent2 2 2" xfId="597" xr:uid="{00000000-0005-0000-0000-000005000000}"/>
    <cellStyle name="20% - Accent2 2 2 2" xfId="760" xr:uid="{F2C4FB1A-0961-479D-B12C-92AFEAA5DA7F}"/>
    <cellStyle name="20% - Accent2 2 2 2 2" xfId="1680" xr:uid="{81EB0097-B061-4EF0-80CE-13DE5C6F21F3}"/>
    <cellStyle name="20% - Accent2 2 2 2 3" xfId="1223" xr:uid="{85DF115B-D004-4A0F-B028-E0DDE2BD36E6}"/>
    <cellStyle name="20% - Accent2 2 2 3" xfId="1566" xr:uid="{8D4A6641-876F-4359-959B-52DEEE20B304}"/>
    <cellStyle name="20% - Accent2 2 2 4" xfId="1108" xr:uid="{E27B811F-527E-4F22-8F48-68A94989127B}"/>
    <cellStyle name="20% - Accent2 2 3" xfId="713" xr:uid="{726E0599-9AC6-4E76-AACC-0FD8436401F4}"/>
    <cellStyle name="20% - Accent2 2 3 2" xfId="1633" xr:uid="{AC299EA0-4062-46B2-8824-0757371CF381}"/>
    <cellStyle name="20% - Accent2 2 3 3" xfId="1176" xr:uid="{27EA2ADA-2380-4F11-AAFF-5B9310EABD12}"/>
    <cellStyle name="20% - Accent2 2 4" xfId="1294" xr:uid="{DF2B5702-5518-4219-8269-31689662608E}"/>
    <cellStyle name="20% - Accent2 2 5" xfId="834" xr:uid="{33391EDB-038A-4113-B9C1-8290B04EDB33}"/>
    <cellStyle name="20% - Accent2 3" xfId="809" xr:uid="{064AEAAD-AF5C-48B4-ADC6-532BE41941B6}"/>
    <cellStyle name="20% - Accent2 3 2" xfId="1729" xr:uid="{CFEAD7E4-99C2-48EA-9A86-387201922EBC}"/>
    <cellStyle name="20% - Accent2 3 3" xfId="1272" xr:uid="{6279DD57-4922-4DCA-A6DD-518E8A8367A6}"/>
    <cellStyle name="20% - Accent3 2" xfId="8" xr:uid="{00000000-0005-0000-0000-000007000000}"/>
    <cellStyle name="20% - Accent3 2 2" xfId="598" xr:uid="{00000000-0005-0000-0000-000008000000}"/>
    <cellStyle name="20% - Accent3 2 2 2" xfId="761" xr:uid="{F5B2A5C6-D247-47BE-86EA-F650808C74C7}"/>
    <cellStyle name="20% - Accent3 2 2 2 2" xfId="1681" xr:uid="{7C52D182-818E-41E0-8F95-98A647B71505}"/>
    <cellStyle name="20% - Accent3 2 2 2 3" xfId="1224" xr:uid="{7576B3E0-F262-4B85-B74A-E71B419F4D81}"/>
    <cellStyle name="20% - Accent3 2 2 3" xfId="1567" xr:uid="{B2C3FC28-A86E-4FF9-A749-7C8A332A3041}"/>
    <cellStyle name="20% - Accent3 2 2 4" xfId="1109" xr:uid="{FA110AB4-3265-4536-9596-25F593255C2F}"/>
    <cellStyle name="20% - Accent3 2 3" xfId="714" xr:uid="{4812A7A9-4CB1-4A98-8F71-CA5406E00B29}"/>
    <cellStyle name="20% - Accent3 2 3 2" xfId="1634" xr:uid="{7B3E1853-0B69-4246-B58C-686F96C3DE7D}"/>
    <cellStyle name="20% - Accent3 2 3 3" xfId="1177" xr:uid="{0328EA0C-ABA2-4D2F-9EA6-D9B91D936909}"/>
    <cellStyle name="20% - Accent3 2 4" xfId="1295" xr:uid="{477792D2-54EC-4C9A-A076-D8085C274A14}"/>
    <cellStyle name="20% - Accent3 2 5" xfId="835" xr:uid="{20FB0F50-E9BA-4925-A969-A42C907E4D29}"/>
    <cellStyle name="20% - Accent3 3" xfId="812" xr:uid="{76300C5A-1301-4645-AD34-EEB765A6F950}"/>
    <cellStyle name="20% - Accent3 3 2" xfId="1732" xr:uid="{5C69BE6E-297C-40B2-BBCD-1C54B1E392F0}"/>
    <cellStyle name="20% - Accent3 3 3" xfId="1275" xr:uid="{6457A084-1F73-4D96-85A0-956D37E8B145}"/>
    <cellStyle name="20% - Accent4 2" xfId="9" xr:uid="{00000000-0005-0000-0000-00000A000000}"/>
    <cellStyle name="20% - Accent4 2 2" xfId="599" xr:uid="{00000000-0005-0000-0000-00000B000000}"/>
    <cellStyle name="20% - Accent4 2 2 2" xfId="762" xr:uid="{AEAE4347-0C6C-4EA8-9280-F35F255890D5}"/>
    <cellStyle name="20% - Accent4 2 2 2 2" xfId="1682" xr:uid="{8BE5FEF8-1F93-447B-9E41-C28AD9E463D7}"/>
    <cellStyle name="20% - Accent4 2 2 2 3" xfId="1225" xr:uid="{772F4CD2-8898-419B-B3E0-54E839C4855E}"/>
    <cellStyle name="20% - Accent4 2 2 3" xfId="1568" xr:uid="{983BDC1F-E7DB-4DB6-A9D4-143AB443BA5A}"/>
    <cellStyle name="20% - Accent4 2 2 4" xfId="1110" xr:uid="{1BA18D1D-3738-46F1-8E6A-972AA0530CF9}"/>
    <cellStyle name="20% - Accent4 2 3" xfId="715" xr:uid="{3383621A-942D-46EE-B973-A3B99EE61AB1}"/>
    <cellStyle name="20% - Accent4 2 3 2" xfId="1635" xr:uid="{82A717D7-57EF-4DE6-940A-40D138162FE1}"/>
    <cellStyle name="20% - Accent4 2 3 3" xfId="1178" xr:uid="{2CA0A670-087E-4E34-BAD3-20574BE88B31}"/>
    <cellStyle name="20% - Accent4 2 4" xfId="1296" xr:uid="{D0504C1C-7F9B-4F2C-ACD2-5046754C3B12}"/>
    <cellStyle name="20% - Accent4 2 5" xfId="836" xr:uid="{089D1F6A-FB69-4747-8AD2-0D41CF558F7E}"/>
    <cellStyle name="20% - Accent4 3" xfId="815" xr:uid="{EA736B35-E7F4-47B9-9143-A10AFFEBE522}"/>
    <cellStyle name="20% - Accent4 3 2" xfId="1735" xr:uid="{F0ED1E7C-380C-43E1-8A94-817ECC5FD950}"/>
    <cellStyle name="20% - Accent4 3 3" xfId="1278" xr:uid="{C63BF414-B042-4962-B505-1148105932E4}"/>
    <cellStyle name="20% - Accent5 2" xfId="10" xr:uid="{00000000-0005-0000-0000-00000D000000}"/>
    <cellStyle name="20% - Accent5 2 2" xfId="600" xr:uid="{00000000-0005-0000-0000-00000E000000}"/>
    <cellStyle name="20% - Accent5 2 2 2" xfId="763" xr:uid="{9F14E33C-53F8-45BD-A1A7-2DA5A30C23C3}"/>
    <cellStyle name="20% - Accent5 2 2 2 2" xfId="1683" xr:uid="{6806DE80-DE77-4358-890A-A3B12175C267}"/>
    <cellStyle name="20% - Accent5 2 2 2 3" xfId="1226" xr:uid="{B2AF756F-07A7-464B-BE2E-E36279F47B22}"/>
    <cellStyle name="20% - Accent5 2 2 3" xfId="1569" xr:uid="{59C770D7-4A42-4AAF-BC53-C0BE9A5F37EB}"/>
    <cellStyle name="20% - Accent5 2 2 4" xfId="1111" xr:uid="{AA910A83-FB99-4881-B4E0-CF024731A892}"/>
    <cellStyle name="20% - Accent5 2 3" xfId="716" xr:uid="{F2773E4A-67B7-442F-AE3C-6D1FD8110717}"/>
    <cellStyle name="20% - Accent5 2 3 2" xfId="1636" xr:uid="{98829AFD-2204-4521-89AA-1C399A63AE97}"/>
    <cellStyle name="20% - Accent5 2 3 3" xfId="1179" xr:uid="{6C8C60DF-B48D-4908-9BE7-0620B5A7C46C}"/>
    <cellStyle name="20% - Accent5 2 4" xfId="1297" xr:uid="{2C994471-7B9B-4040-809C-46D96D77FA54}"/>
    <cellStyle name="20% - Accent5 2 5" xfId="837" xr:uid="{6BEBD200-F6A5-4230-95A8-F5C24644F3B4}"/>
    <cellStyle name="20% - Accent5 3" xfId="818" xr:uid="{C358461C-75FF-4C68-90E9-889F2DA229E0}"/>
    <cellStyle name="20% - Accent5 3 2" xfId="1738" xr:uid="{BE83D4AD-7258-4F56-97B7-A4DA70A80135}"/>
    <cellStyle name="20% - Accent5 3 3" xfId="1281" xr:uid="{ECBB5C14-DE36-4840-9CA9-BAE9BB9CC4E5}"/>
    <cellStyle name="20% - Accent6 2" xfId="11" xr:uid="{00000000-0005-0000-0000-000010000000}"/>
    <cellStyle name="20% - Accent6 2 2" xfId="601" xr:uid="{00000000-0005-0000-0000-000011000000}"/>
    <cellStyle name="20% - Accent6 2 2 2" xfId="764" xr:uid="{BC0655AD-09D2-4AEC-BB73-5CD6BB5A20AA}"/>
    <cellStyle name="20% - Accent6 2 2 2 2" xfId="1684" xr:uid="{58CF8F56-B44D-44AE-B6AA-B2473AF88925}"/>
    <cellStyle name="20% - Accent6 2 2 2 3" xfId="1227" xr:uid="{44391461-F845-4620-B754-31F98C914D77}"/>
    <cellStyle name="20% - Accent6 2 2 3" xfId="1570" xr:uid="{4AF310CA-462D-48B0-8461-5B2C55299FA3}"/>
    <cellStyle name="20% - Accent6 2 2 4" xfId="1112" xr:uid="{F98BB748-35EB-44D8-92CC-31D91D5FDE42}"/>
    <cellStyle name="20% - Accent6 2 3" xfId="717" xr:uid="{246579D6-BF2F-40A9-A18D-259D2CE46A13}"/>
    <cellStyle name="20% - Accent6 2 3 2" xfId="1637" xr:uid="{1B49E625-62DB-4EE7-AAA4-ABAD0269E466}"/>
    <cellStyle name="20% - Accent6 2 3 3" xfId="1180" xr:uid="{D8467FF1-40D7-4FA8-9595-BAE3223DE645}"/>
    <cellStyle name="20% - Accent6 2 4" xfId="1298" xr:uid="{3F30D09D-F77E-4727-BAE7-CF0DD5C8D6BF}"/>
    <cellStyle name="20% - Accent6 2 5" xfId="838" xr:uid="{A76C40BB-E95A-487B-9C3F-943D71F264D3}"/>
    <cellStyle name="20% - Accent6 3" xfId="821" xr:uid="{E1CCD2C7-AB9D-4DCA-9D39-BA3D6F3F9C1E}"/>
    <cellStyle name="20% - Accent6 3 2" xfId="1741" xr:uid="{1FD6323B-A6F4-45E9-88A1-2E821A77C910}"/>
    <cellStyle name="20% - Accent6 3 3" xfId="1284" xr:uid="{71E5338D-C450-447B-B354-6DFC906FB50C}"/>
    <cellStyle name="40 % - Akzent1" xfId="688" builtinId="31" customBuiltin="1"/>
    <cellStyle name="40 % - Akzent1 2" xfId="1613" xr:uid="{5650F06D-7418-4C26-8084-2AC4D62D8E50}"/>
    <cellStyle name="40 % - Akzent1 3" xfId="1156" xr:uid="{615FD1B8-2D1B-4731-842E-C96898DF58D3}"/>
    <cellStyle name="40 % - Akzent2" xfId="692" builtinId="35" customBuiltin="1"/>
    <cellStyle name="40 % - Akzent2 2" xfId="1616" xr:uid="{8C0E1DFF-C1EE-4E14-8658-C160529DB5AA}"/>
    <cellStyle name="40 % - Akzent2 3" xfId="1159" xr:uid="{2A8EA5AE-E460-42CB-918D-C72BAD6ADC78}"/>
    <cellStyle name="40 % - Akzent3" xfId="696" builtinId="39" customBuiltin="1"/>
    <cellStyle name="40 % - Akzent3 2" xfId="1619" xr:uid="{E2BC43F0-D0AA-4852-82B0-A8EC707F4ECB}"/>
    <cellStyle name="40 % - Akzent3 3" xfId="1162" xr:uid="{B58EC025-D628-48C0-A042-53A813585F9C}"/>
    <cellStyle name="40 % - Akzent4" xfId="700" builtinId="43" customBuiltin="1"/>
    <cellStyle name="40 % - Akzent4 2" xfId="1622" xr:uid="{2F31AA60-58D4-433F-B208-23E2C0337150}"/>
    <cellStyle name="40 % - Akzent4 3" xfId="1165" xr:uid="{8A8D1D44-933C-41A5-AFD5-C84EBFE03374}"/>
    <cellStyle name="40 % - Akzent5" xfId="704" builtinId="47" customBuiltin="1"/>
    <cellStyle name="40 % - Akzent5 2" xfId="1625" xr:uid="{2EB8C2E6-7850-4E63-993D-1627075CA2CE}"/>
    <cellStyle name="40 % - Akzent5 3" xfId="1168" xr:uid="{B88B1619-B9BE-4CCF-87D4-1874C8F7C761}"/>
    <cellStyle name="40 % - Akzent6" xfId="708" builtinId="51" customBuiltin="1"/>
    <cellStyle name="40 % - Akzent6 2" xfId="1628" xr:uid="{F2A8060F-030B-43FC-BC59-D6B594D3B844}"/>
    <cellStyle name="40 % - Akzent6 3" xfId="1171" xr:uid="{DA2439FB-4751-4E9B-8149-6C52B86DF274}"/>
    <cellStyle name="40% - Accent1 2" xfId="12" xr:uid="{00000000-0005-0000-0000-000013000000}"/>
    <cellStyle name="40% - Accent1 2 2" xfId="602" xr:uid="{00000000-0005-0000-0000-000014000000}"/>
    <cellStyle name="40% - Accent1 2 2 2" xfId="765" xr:uid="{E68DE563-8836-41E4-B953-E15BF336452F}"/>
    <cellStyle name="40% - Accent1 2 2 2 2" xfId="1685" xr:uid="{DE440F6F-BFB6-4538-8DEA-E4415EFC47DC}"/>
    <cellStyle name="40% - Accent1 2 2 2 3" xfId="1228" xr:uid="{F2C1CA96-2DE0-4017-B8A9-7444689A411B}"/>
    <cellStyle name="40% - Accent1 2 2 3" xfId="1571" xr:uid="{3C9B71BB-F6E1-4087-BDF3-39CC3907FD46}"/>
    <cellStyle name="40% - Accent1 2 2 4" xfId="1113" xr:uid="{B9817F1D-4CCB-4383-8534-2D58FE5CCF2D}"/>
    <cellStyle name="40% - Accent1 2 3" xfId="718" xr:uid="{7602192E-A940-4E7B-8C05-4172C15DC192}"/>
    <cellStyle name="40% - Accent1 2 3 2" xfId="1638" xr:uid="{973D900D-032E-4291-81FC-BE4BF4A11273}"/>
    <cellStyle name="40% - Accent1 2 3 3" xfId="1181" xr:uid="{0D284D35-C9CE-4FD9-AF1C-A0293A9F560B}"/>
    <cellStyle name="40% - Accent1 2 4" xfId="1299" xr:uid="{3257ECBB-0EE8-4FAF-A75D-D9E3055560E5}"/>
    <cellStyle name="40% - Accent1 2 5" xfId="839" xr:uid="{E01B1096-21C8-4684-8E99-3ABC920F511D}"/>
    <cellStyle name="40% - Accent1 3" xfId="807" xr:uid="{E712ACEB-5301-49DB-B2E6-5B16ADCBC359}"/>
    <cellStyle name="40% - Accent1 3 2" xfId="1727" xr:uid="{83A147AF-6C0B-425E-8A85-30A0FB2F6B0B}"/>
    <cellStyle name="40% - Accent1 3 3" xfId="1270" xr:uid="{8F844C02-069A-4BED-86FB-76D36F069B1A}"/>
    <cellStyle name="40% - Accent2 2" xfId="13" xr:uid="{00000000-0005-0000-0000-000016000000}"/>
    <cellStyle name="40% - Accent2 2 2" xfId="603" xr:uid="{00000000-0005-0000-0000-000017000000}"/>
    <cellStyle name="40% - Accent2 2 2 2" xfId="766" xr:uid="{57D92524-751A-44EE-976F-17B605EBEB0E}"/>
    <cellStyle name="40% - Accent2 2 2 2 2" xfId="1686" xr:uid="{C876AECA-ADCB-4A83-9455-825B53135C33}"/>
    <cellStyle name="40% - Accent2 2 2 2 3" xfId="1229" xr:uid="{5134A321-E464-4395-B5D3-538537832445}"/>
    <cellStyle name="40% - Accent2 2 2 3" xfId="1572" xr:uid="{825BCCAD-55A6-4BD8-BDD3-C54AED8AC890}"/>
    <cellStyle name="40% - Accent2 2 2 4" xfId="1114" xr:uid="{78773D65-4D85-43F5-90B4-B79EB2C0AEB6}"/>
    <cellStyle name="40% - Accent2 2 3" xfId="719" xr:uid="{ECC936C5-7CFA-4470-85B4-A16CA076444D}"/>
    <cellStyle name="40% - Accent2 2 3 2" xfId="1639" xr:uid="{A1ABDEF7-0173-4448-A047-154ADB6DB958}"/>
    <cellStyle name="40% - Accent2 2 3 3" xfId="1182" xr:uid="{69AC8A31-E1D2-43CC-BB26-201AD4AA4302}"/>
    <cellStyle name="40% - Accent2 2 4" xfId="1300" xr:uid="{0767708C-65CE-4166-8991-756645C9B58B}"/>
    <cellStyle name="40% - Accent2 2 5" xfId="840" xr:uid="{330C64ED-FE17-41BA-911A-F3F27ADF5B64}"/>
    <cellStyle name="40% - Accent2 3" xfId="810" xr:uid="{2E3EE7B5-111B-4405-BD2E-CC001B4530AA}"/>
    <cellStyle name="40% - Accent2 3 2" xfId="1730" xr:uid="{0A7F961E-38B0-4250-B60E-E7E0959839BC}"/>
    <cellStyle name="40% - Accent2 3 3" xfId="1273" xr:uid="{657C92FB-4604-44C0-8121-40A270C3D4D3}"/>
    <cellStyle name="40% - Accent3 2" xfId="14" xr:uid="{00000000-0005-0000-0000-000019000000}"/>
    <cellStyle name="40% - Accent3 2 2" xfId="604" xr:uid="{00000000-0005-0000-0000-00001A000000}"/>
    <cellStyle name="40% - Accent3 2 2 2" xfId="767" xr:uid="{9FBA63F3-A35F-46A1-A0F1-15789AB19036}"/>
    <cellStyle name="40% - Accent3 2 2 2 2" xfId="1687" xr:uid="{67F95BBC-B9AF-40E6-8F80-0F17E8309644}"/>
    <cellStyle name="40% - Accent3 2 2 2 3" xfId="1230" xr:uid="{D3C00F05-09ED-440D-A42A-6D76246CFF58}"/>
    <cellStyle name="40% - Accent3 2 2 3" xfId="1573" xr:uid="{D1D9FAD8-C664-4DC0-A232-EA71D1A7F434}"/>
    <cellStyle name="40% - Accent3 2 2 4" xfId="1115" xr:uid="{2E9E093E-6FAF-4B50-AEE8-B7E4B9548E17}"/>
    <cellStyle name="40% - Accent3 2 3" xfId="720" xr:uid="{68A01960-68CB-4A65-8F2A-3555359514EE}"/>
    <cellStyle name="40% - Accent3 2 3 2" xfId="1640" xr:uid="{05FDB66D-AB5C-46FC-82A5-E443CA3A9AF7}"/>
    <cellStyle name="40% - Accent3 2 3 3" xfId="1183" xr:uid="{C11515AE-73C0-4C48-8333-922DF0637E96}"/>
    <cellStyle name="40% - Accent3 2 4" xfId="1301" xr:uid="{7D92A040-979C-4577-9B2E-D8DAF8E9D1D8}"/>
    <cellStyle name="40% - Accent3 2 5" xfId="841" xr:uid="{8F34FD26-82A8-4934-8387-BA4951C1E41D}"/>
    <cellStyle name="40% - Accent3 3" xfId="813" xr:uid="{B98B3D0F-C9EF-4904-8320-2E3FDB09ABA0}"/>
    <cellStyle name="40% - Accent3 3 2" xfId="1733" xr:uid="{9F9244E8-8E3A-46BC-A170-644AD1B4D8CB}"/>
    <cellStyle name="40% - Accent3 3 3" xfId="1276" xr:uid="{293A2C41-1607-4FBF-AD97-FBCA907AD7C6}"/>
    <cellStyle name="40% - Accent4 2" xfId="15" xr:uid="{00000000-0005-0000-0000-00001C000000}"/>
    <cellStyle name="40% - Accent4 2 2" xfId="605" xr:uid="{00000000-0005-0000-0000-00001D000000}"/>
    <cellStyle name="40% - Accent4 2 2 2" xfId="768" xr:uid="{D8D3D32E-1068-4C30-89D1-A6837006774C}"/>
    <cellStyle name="40% - Accent4 2 2 2 2" xfId="1688" xr:uid="{D6E28ED7-875E-4284-BFFA-7174F91A72D6}"/>
    <cellStyle name="40% - Accent4 2 2 2 3" xfId="1231" xr:uid="{91C35FDD-3D0F-4F5C-80AC-DEA9E9CEE4BF}"/>
    <cellStyle name="40% - Accent4 2 2 3" xfId="1574" xr:uid="{C2F094E0-5EFE-4245-B920-BA68FCC0F47A}"/>
    <cellStyle name="40% - Accent4 2 2 4" xfId="1116" xr:uid="{898D0C5B-65E8-4B2E-83F2-53206786D17B}"/>
    <cellStyle name="40% - Accent4 2 3" xfId="721" xr:uid="{39398746-C281-41E1-8871-02ADCEB22D95}"/>
    <cellStyle name="40% - Accent4 2 3 2" xfId="1641" xr:uid="{6EA31DC0-F005-4FC8-8714-1DFB0018482F}"/>
    <cellStyle name="40% - Accent4 2 3 3" xfId="1184" xr:uid="{29964B62-C6B4-4D4D-8C68-C7CB68001042}"/>
    <cellStyle name="40% - Accent4 2 4" xfId="1302" xr:uid="{EE81D35A-E8C3-4A25-92AA-B6CCBE01BE46}"/>
    <cellStyle name="40% - Accent4 2 5" xfId="842" xr:uid="{31B615BE-A940-47AA-BD4C-D885AC6FB314}"/>
    <cellStyle name="40% - Accent4 3" xfId="816" xr:uid="{002D2F10-F915-45DE-902D-725C623ABAA8}"/>
    <cellStyle name="40% - Accent4 3 2" xfId="1736" xr:uid="{80D59831-963C-49DA-8933-735B6BE74B10}"/>
    <cellStyle name="40% - Accent4 3 3" xfId="1279" xr:uid="{8D7F3FDF-113F-41B2-8FA4-C99EF6AAC99C}"/>
    <cellStyle name="40% - Accent5 2" xfId="16" xr:uid="{00000000-0005-0000-0000-00001F000000}"/>
    <cellStyle name="40% - Accent5 2 2" xfId="606" xr:uid="{00000000-0005-0000-0000-000020000000}"/>
    <cellStyle name="40% - Accent5 2 2 2" xfId="769" xr:uid="{C550DE56-E397-4F23-8FF1-DD5779D7D2A8}"/>
    <cellStyle name="40% - Accent5 2 2 2 2" xfId="1689" xr:uid="{16625CA2-A84D-4AC9-B842-DBAE4B1AEC08}"/>
    <cellStyle name="40% - Accent5 2 2 2 3" xfId="1232" xr:uid="{4D31ABCA-75C0-4582-BF8C-E87D7250103C}"/>
    <cellStyle name="40% - Accent5 2 2 3" xfId="1575" xr:uid="{D944F4BB-D882-4218-A3E2-17CB757DA339}"/>
    <cellStyle name="40% - Accent5 2 2 4" xfId="1117" xr:uid="{44F68618-3D1B-4328-B799-5884A1F6B8C8}"/>
    <cellStyle name="40% - Accent5 2 3" xfId="722" xr:uid="{CA953F1E-E1A8-460D-AEB6-E09AF3BD1B57}"/>
    <cellStyle name="40% - Accent5 2 3 2" xfId="1642" xr:uid="{DB6628CA-331E-45FC-905B-A0A24A77F107}"/>
    <cellStyle name="40% - Accent5 2 3 3" xfId="1185" xr:uid="{7CE132A3-5E66-4B47-9454-82BF4FBBB78B}"/>
    <cellStyle name="40% - Accent5 2 4" xfId="1303" xr:uid="{C223772E-D7CE-4CD8-910B-99AEE190256D}"/>
    <cellStyle name="40% - Accent5 2 5" xfId="843" xr:uid="{765596F9-9905-4674-BD62-EFD82B83314D}"/>
    <cellStyle name="40% - Accent5 3" xfId="819" xr:uid="{B9076266-3995-42B0-935D-F96D917DF11C}"/>
    <cellStyle name="40% - Accent5 3 2" xfId="1739" xr:uid="{36A2F709-E3CC-4B9C-82F2-541D02EA34FE}"/>
    <cellStyle name="40% - Accent5 3 3" xfId="1282" xr:uid="{D1ADF62E-EEEA-4532-B34B-CE4D76947A61}"/>
    <cellStyle name="40% - Accent6 2" xfId="17" xr:uid="{00000000-0005-0000-0000-000022000000}"/>
    <cellStyle name="40% - Accent6 2 2" xfId="607" xr:uid="{00000000-0005-0000-0000-000023000000}"/>
    <cellStyle name="40% - Accent6 2 2 2" xfId="770" xr:uid="{4BA6DEEE-2B48-4CD2-9383-4C2471B20371}"/>
    <cellStyle name="40% - Accent6 2 2 2 2" xfId="1690" xr:uid="{82BADFBC-C409-40D6-9B74-094D01F6CB61}"/>
    <cellStyle name="40% - Accent6 2 2 2 3" xfId="1233" xr:uid="{271B737B-38F4-4855-92E9-02B8D893983C}"/>
    <cellStyle name="40% - Accent6 2 2 3" xfId="1576" xr:uid="{48D3A572-8219-45B0-B34F-A9FFBCC2FF6C}"/>
    <cellStyle name="40% - Accent6 2 2 4" xfId="1118" xr:uid="{BC76B45A-7673-4D13-8A88-0E87D0CC0836}"/>
    <cellStyle name="40% - Accent6 2 3" xfId="723" xr:uid="{B6857997-485B-4538-90C6-5CB51162ACA4}"/>
    <cellStyle name="40% - Accent6 2 3 2" xfId="1643" xr:uid="{67FB3EDE-9631-41C9-93E3-F749107093B2}"/>
    <cellStyle name="40% - Accent6 2 3 3" xfId="1186" xr:uid="{939355BC-BC91-4715-BAE9-7BE20823AB21}"/>
    <cellStyle name="40% - Accent6 2 4" xfId="1304" xr:uid="{027CB3B1-CB4A-4DC7-9BED-9D24DEF8CCF0}"/>
    <cellStyle name="40% - Accent6 2 5" xfId="844" xr:uid="{D937E629-22C8-41C5-97F1-9EC7ACC95345}"/>
    <cellStyle name="40% - Accent6 3" xfId="822" xr:uid="{FA95F09F-3E91-4EB4-9DEC-F6F55103A9B7}"/>
    <cellStyle name="40% - Accent6 3 2" xfId="1742" xr:uid="{AB57DE51-4C0D-4DF2-90DC-893E80A5F63D}"/>
    <cellStyle name="40% - Accent6 3 3" xfId="1285" xr:uid="{5E3473A2-CD88-44B5-970C-8B3088F2BAEB}"/>
    <cellStyle name="60 % - Akzent1" xfId="689" builtinId="32" customBuiltin="1"/>
    <cellStyle name="60 % - Akzent1 2" xfId="1614" xr:uid="{7D0807F0-E1FA-4E20-AF17-1F455346FE4B}"/>
    <cellStyle name="60 % - Akzent1 3" xfId="1157" xr:uid="{D015B388-3EBA-4A5B-9C91-C5D739F0141F}"/>
    <cellStyle name="60 % - Akzent2" xfId="693" builtinId="36" customBuiltin="1"/>
    <cellStyle name="60 % - Akzent2 2" xfId="1617" xr:uid="{02F5FA2E-2E0E-4C5D-8CD4-820D193ED8CA}"/>
    <cellStyle name="60 % - Akzent2 3" xfId="1160" xr:uid="{24059969-B9E3-493F-9265-BE4F3F2BF837}"/>
    <cellStyle name="60 % - Akzent3" xfId="697" builtinId="40" customBuiltin="1"/>
    <cellStyle name="60 % - Akzent3 2" xfId="1620" xr:uid="{A4FD25CC-3EA8-4959-88EB-473D50108175}"/>
    <cellStyle name="60 % - Akzent3 3" xfId="1163" xr:uid="{8791E0A5-5202-40A4-B0EC-EA0E861A772E}"/>
    <cellStyle name="60 % - Akzent4" xfId="701" builtinId="44" customBuiltin="1"/>
    <cellStyle name="60 % - Akzent4 2" xfId="1623" xr:uid="{D5F8B4B6-EE72-46FC-B53D-664574F3BFF9}"/>
    <cellStyle name="60 % - Akzent4 3" xfId="1166" xr:uid="{43E55000-68D1-4605-9C81-99341A6B854C}"/>
    <cellStyle name="60 % - Akzent5" xfId="705" builtinId="48" customBuiltin="1"/>
    <cellStyle name="60 % - Akzent5 2" xfId="1626" xr:uid="{B706087A-5EB8-4FAF-AB20-38D066A76902}"/>
    <cellStyle name="60 % - Akzent5 3" xfId="1169" xr:uid="{78A96BDE-711D-4DA8-B42E-6F6901D4824E}"/>
    <cellStyle name="60 % - Akzent6" xfId="709" builtinId="52" customBuiltin="1"/>
    <cellStyle name="60 % - Akzent6 2" xfId="1629" xr:uid="{7FF38BC1-EC37-4882-B086-9B8CC9A1ACAD}"/>
    <cellStyle name="60 % - Akzent6 3" xfId="1172" xr:uid="{4344FF02-EB3E-4DD5-BBAC-A920E2A1802D}"/>
    <cellStyle name="60% - Accent1 2" xfId="18" xr:uid="{00000000-0005-0000-0000-000025000000}"/>
    <cellStyle name="60% - Accent1 2 2" xfId="608" xr:uid="{00000000-0005-0000-0000-000026000000}"/>
    <cellStyle name="60% - Accent1 3" xfId="808" xr:uid="{B4F662A1-3A7E-4CD5-AFDB-1F205B5427FC}"/>
    <cellStyle name="60% - Accent1 3 2" xfId="1728" xr:uid="{14770C52-7D11-40E0-AA30-4AD454D32117}"/>
    <cellStyle name="60% - Accent1 3 3" xfId="1271" xr:uid="{5AA79485-1DDB-428F-864D-6BD5CB92D320}"/>
    <cellStyle name="60% - Accent2 2" xfId="19" xr:uid="{00000000-0005-0000-0000-000028000000}"/>
    <cellStyle name="60% - Accent2 2 2" xfId="609" xr:uid="{00000000-0005-0000-0000-000029000000}"/>
    <cellStyle name="60% - Accent2 3" xfId="811" xr:uid="{E57C1FBC-7353-4D32-8026-C8468A5B588E}"/>
    <cellStyle name="60% - Accent2 3 2" xfId="1731" xr:uid="{B32163FA-BEC4-4F66-93DC-D60F4B5E67A6}"/>
    <cellStyle name="60% - Accent2 3 3" xfId="1274" xr:uid="{A8A04295-1034-4019-8FE2-58A5AB0725D3}"/>
    <cellStyle name="60% - Accent3 2" xfId="20" xr:uid="{00000000-0005-0000-0000-00002B000000}"/>
    <cellStyle name="60% - Accent3 2 2" xfId="610" xr:uid="{00000000-0005-0000-0000-00002C000000}"/>
    <cellStyle name="60% - Accent3 3" xfId="814" xr:uid="{AE56DF22-2A34-454C-B165-90BC7D444073}"/>
    <cellStyle name="60% - Accent3 3 2" xfId="1734" xr:uid="{8FFE5854-0FC8-45F5-AC2E-FC01F79B0B15}"/>
    <cellStyle name="60% - Accent3 3 3" xfId="1277" xr:uid="{3B644009-2FB8-4B98-8C6F-0BCCD4143DD6}"/>
    <cellStyle name="60% - Accent4 2" xfId="21" xr:uid="{00000000-0005-0000-0000-00002E000000}"/>
    <cellStyle name="60% - Accent4 2 2" xfId="611" xr:uid="{00000000-0005-0000-0000-00002F000000}"/>
    <cellStyle name="60% - Accent4 3" xfId="817" xr:uid="{3FDA9D0D-4413-486B-983C-CC604E346407}"/>
    <cellStyle name="60% - Accent4 3 2" xfId="1737" xr:uid="{E0F109B8-29BE-4ACF-83F1-C09BFF1B862F}"/>
    <cellStyle name="60% - Accent4 3 3" xfId="1280" xr:uid="{B7987E62-E4FE-4780-83F1-572B7379086F}"/>
    <cellStyle name="60% - Accent5 2" xfId="22" xr:uid="{00000000-0005-0000-0000-000031000000}"/>
    <cellStyle name="60% - Accent5 2 2" xfId="612" xr:uid="{00000000-0005-0000-0000-000032000000}"/>
    <cellStyle name="60% - Accent5 3" xfId="820" xr:uid="{88C0FC36-A568-4B68-96C1-1CFA958ECF44}"/>
    <cellStyle name="60% - Accent5 3 2" xfId="1740" xr:uid="{10C51E05-05FD-44C3-B265-C6FC0FCC50A4}"/>
    <cellStyle name="60% - Accent5 3 3" xfId="1283" xr:uid="{D2690A9F-2897-41AA-B61C-92EFC9556496}"/>
    <cellStyle name="60% - Accent6 2" xfId="23" xr:uid="{00000000-0005-0000-0000-000034000000}"/>
    <cellStyle name="60% - Accent6 2 2" xfId="613" xr:uid="{00000000-0005-0000-0000-000035000000}"/>
    <cellStyle name="60% - Accent6 3" xfId="823" xr:uid="{A0853432-C6DA-4DB7-94DF-C5986DB84D44}"/>
    <cellStyle name="60% - Accent6 3 2" xfId="1743" xr:uid="{EF202DD0-B5A4-446B-A2A6-495663418E66}"/>
    <cellStyle name="60% - Accent6 3 3" xfId="1286" xr:uid="{BB431203-7D7B-4444-BCB6-11B4BEFEC13C}"/>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1305" xr:uid="{5DEFACB5-6471-4044-9857-9AF1568B0D90}"/>
    <cellStyle name="Comma [0] 2 3" xfId="845" xr:uid="{AA2F1B41-2047-4CAE-BB35-B68F474877DA}"/>
    <cellStyle name="Comma [0] 3" xfId="35" xr:uid="{00000000-0005-0000-0000-000056000000}"/>
    <cellStyle name="Comma [0] 3 2" xfId="1306" xr:uid="{A6ADC603-3A5D-4278-AC83-80D7F15A82C3}"/>
    <cellStyle name="Comma [0] 3 3" xfId="846" xr:uid="{3C96F44C-62D9-4949-B0BB-C23BD274DF45}"/>
    <cellStyle name="Comma [0] 4" xfId="36" xr:uid="{00000000-0005-0000-0000-000057000000}"/>
    <cellStyle name="Comma [0] 5" xfId="1292" xr:uid="{6D4903E8-5813-481B-A194-80B70D10B911}"/>
    <cellStyle name="Comma [0] 6" xfId="832" xr:uid="{0C00B244-5C9E-4AE6-BB07-80D0F99664E9}"/>
    <cellStyle name="Comma 10" xfId="37" xr:uid="{00000000-0005-0000-0000-000058000000}"/>
    <cellStyle name="Comma 10 2" xfId="1307" xr:uid="{72944B22-707B-474B-92E5-4B300F101C60}"/>
    <cellStyle name="Comma 10 3" xfId="847" xr:uid="{372698F8-1DC9-4022-BB64-6AC85705C41E}"/>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1308" xr:uid="{246E7C1E-05DB-4149-9969-BDF598456203}"/>
    <cellStyle name="Comma 11 3" xfId="848" xr:uid="{CB01C605-1922-4240-9D15-B5FBA538E0E2}"/>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1309" xr:uid="{38D6D2E4-F28F-45CF-8E8A-AC7C2FEF01B1}"/>
    <cellStyle name="Comma 116 3" xfId="849" xr:uid="{265F5502-323F-48E9-B679-BD6BF6F61EF0}"/>
    <cellStyle name="Comma 117" xfId="56" xr:uid="{00000000-0005-0000-0000-00006B000000}"/>
    <cellStyle name="Comma 117 2" xfId="1310" xr:uid="{87F3936D-266F-4DD2-A1A1-F2DCAD0969EA}"/>
    <cellStyle name="Comma 117 3" xfId="850" xr:uid="{849D39AA-1DAA-4F08-B44E-2649197861C8}"/>
    <cellStyle name="Comma 118" xfId="57" xr:uid="{00000000-0005-0000-0000-00006C000000}"/>
    <cellStyle name="Comma 118 2" xfId="1311" xr:uid="{C1D6E15E-F75E-4FF5-903F-A9B565F449DA}"/>
    <cellStyle name="Comma 118 3" xfId="851" xr:uid="{F0757862-0C4E-4FFE-8692-80649389CC55}"/>
    <cellStyle name="Comma 119" xfId="58" xr:uid="{00000000-0005-0000-0000-00006D000000}"/>
    <cellStyle name="Comma 119 2" xfId="1312" xr:uid="{9441E5B9-726B-4F1E-9F9B-BFFBAB1627A1}"/>
    <cellStyle name="Comma 119 3" xfId="852" xr:uid="{4B6BC3FC-225A-4650-A30C-5BC052F3C282}"/>
    <cellStyle name="Comma 12" xfId="59" xr:uid="{00000000-0005-0000-0000-00006E000000}"/>
    <cellStyle name="Comma 12 2" xfId="1313" xr:uid="{EA809446-6F59-4644-9E2A-2BDA349ED7C7}"/>
    <cellStyle name="Comma 12 3" xfId="853" xr:uid="{E3223332-94F8-453D-9BFE-4847A0F7636B}"/>
    <cellStyle name="Comma 120" xfId="60" xr:uid="{00000000-0005-0000-0000-00006F000000}"/>
    <cellStyle name="Comma 120 2" xfId="1314" xr:uid="{E159FF84-6AEB-415D-9621-45BFE4412764}"/>
    <cellStyle name="Comma 120 3" xfId="854" xr:uid="{89AFC48E-0388-4702-98C7-3451EAC4BE4D}"/>
    <cellStyle name="Comma 121" xfId="61" xr:uid="{00000000-0005-0000-0000-000070000000}"/>
    <cellStyle name="Comma 121 2" xfId="1315" xr:uid="{A42E0951-47BA-4898-90E1-C44C30F189B2}"/>
    <cellStyle name="Comma 121 3" xfId="855" xr:uid="{F1910D18-2839-4B91-9B90-7049EEDE4693}"/>
    <cellStyle name="Comma 122" xfId="62" xr:uid="{00000000-0005-0000-0000-000071000000}"/>
    <cellStyle name="Comma 122 2" xfId="1316" xr:uid="{34D59D63-35D9-40A0-A619-04F2506B7BBB}"/>
    <cellStyle name="Comma 122 3" xfId="856" xr:uid="{FBA61412-5DB9-4064-B9E4-E0DE5DDAE960}"/>
    <cellStyle name="Comma 123" xfId="63" xr:uid="{00000000-0005-0000-0000-000072000000}"/>
    <cellStyle name="Comma 123 2" xfId="1317" xr:uid="{5F9A900A-32D6-4ADC-B94E-86C6F343F632}"/>
    <cellStyle name="Comma 123 3" xfId="857" xr:uid="{AFD8869F-A2D7-49DB-93DD-F830639542A3}"/>
    <cellStyle name="Comma 124" xfId="64" xr:uid="{00000000-0005-0000-0000-000073000000}"/>
    <cellStyle name="Comma 124 2" xfId="1318" xr:uid="{7510C0FE-5892-493C-AF25-AF6FC92D2552}"/>
    <cellStyle name="Comma 124 3" xfId="858" xr:uid="{33E3AF70-BA9E-4BC9-AB55-970B2FBB7541}"/>
    <cellStyle name="Comma 125" xfId="65" xr:uid="{00000000-0005-0000-0000-000074000000}"/>
    <cellStyle name="Comma 125 2" xfId="1319" xr:uid="{33FF2DC8-1E3F-4349-848F-AA532AE4394B}"/>
    <cellStyle name="Comma 125 3" xfId="859" xr:uid="{D0A64908-FBE2-44E7-AD1A-5B4D37151204}"/>
    <cellStyle name="Comma 126" xfId="66" xr:uid="{00000000-0005-0000-0000-000075000000}"/>
    <cellStyle name="Comma 126 2" xfId="1320" xr:uid="{E5944B25-6E38-483E-87EF-27EB0EFB2592}"/>
    <cellStyle name="Comma 126 3" xfId="860" xr:uid="{D79AC7BF-63E5-49C9-B3D9-C7F7A45E6B95}"/>
    <cellStyle name="Comma 127" xfId="67" xr:uid="{00000000-0005-0000-0000-000076000000}"/>
    <cellStyle name="Comma 127 2" xfId="1321" xr:uid="{47EE8AFB-EFE5-4D16-AB25-F35491FB8D0E}"/>
    <cellStyle name="Comma 127 3" xfId="861" xr:uid="{27DF4A77-33AB-4395-AF89-350726CFB46D}"/>
    <cellStyle name="Comma 128" xfId="68" xr:uid="{00000000-0005-0000-0000-000077000000}"/>
    <cellStyle name="Comma 128 2" xfId="1322" xr:uid="{74D736C3-F428-420E-A52A-DEFD2BD1E086}"/>
    <cellStyle name="Comma 128 3" xfId="862" xr:uid="{12D7A6B7-7B59-4478-B46B-7A1B6AFCB282}"/>
    <cellStyle name="Comma 129" xfId="69" xr:uid="{00000000-0005-0000-0000-000078000000}"/>
    <cellStyle name="Comma 129 2" xfId="1323" xr:uid="{C29B4B31-BD08-406E-8007-BED7DE8717AA}"/>
    <cellStyle name="Comma 129 3" xfId="863" xr:uid="{C173E30C-5895-45F3-8ED8-C99C7E6CD3B2}"/>
    <cellStyle name="Comma 13" xfId="70" xr:uid="{00000000-0005-0000-0000-000079000000}"/>
    <cellStyle name="Comma 13 2" xfId="1324" xr:uid="{F0BD0774-0630-424C-8C08-FA40553E1BFB}"/>
    <cellStyle name="Comma 13 3" xfId="864" xr:uid="{862D0469-19EB-4F60-89B7-89164B6E39B7}"/>
    <cellStyle name="Comma 130" xfId="71" xr:uid="{00000000-0005-0000-0000-00007A000000}"/>
    <cellStyle name="Comma 130 2" xfId="1325" xr:uid="{D85EC340-E34F-4DEE-AED3-150D7556D62D}"/>
    <cellStyle name="Comma 130 3" xfId="865" xr:uid="{C4FB632B-AA4C-4087-8ABE-7B42ABB8D0FD}"/>
    <cellStyle name="Comma 131" xfId="72" xr:uid="{00000000-0005-0000-0000-00007B000000}"/>
    <cellStyle name="Comma 131 2" xfId="1326" xr:uid="{ADD46A47-6BED-4C9A-B3DA-FB8067D4A434}"/>
    <cellStyle name="Comma 131 3" xfId="866" xr:uid="{95B1C845-0CCC-490C-8064-B43042580479}"/>
    <cellStyle name="Comma 132" xfId="73" xr:uid="{00000000-0005-0000-0000-00007C000000}"/>
    <cellStyle name="Comma 132 2" xfId="1327" xr:uid="{3B14EE30-C233-4F02-81A2-BC844F7A9F95}"/>
    <cellStyle name="Comma 132 3" xfId="867" xr:uid="{119EA036-FED2-4175-9216-2775DA6D1EE0}"/>
    <cellStyle name="Comma 133" xfId="74" xr:uid="{00000000-0005-0000-0000-00007D000000}"/>
    <cellStyle name="Comma 133 2" xfId="1328" xr:uid="{FF04908A-435D-4A45-8EAF-95D1366AABFB}"/>
    <cellStyle name="Comma 133 3" xfId="868" xr:uid="{912805F7-A535-4FAA-85A1-BB93DE2E22EA}"/>
    <cellStyle name="Comma 134" xfId="75" xr:uid="{00000000-0005-0000-0000-00007E000000}"/>
    <cellStyle name="Comma 134 2" xfId="1329" xr:uid="{8BD87FEB-E05D-48DD-ABED-302BAE6986B3}"/>
    <cellStyle name="Comma 134 3" xfId="869" xr:uid="{E207A2BA-01F6-4338-81C3-1B50C821A163}"/>
    <cellStyle name="Comma 135" xfId="76" xr:uid="{00000000-0005-0000-0000-00007F000000}"/>
    <cellStyle name="Comma 135 2" xfId="1330" xr:uid="{D8BDFD26-5A3D-4D47-8F32-9100D3A0999C}"/>
    <cellStyle name="Comma 135 3" xfId="870" xr:uid="{CE2CDE43-1E5C-4D20-B230-5984FB1CC82D}"/>
    <cellStyle name="Comma 136" xfId="77" xr:uid="{00000000-0005-0000-0000-000080000000}"/>
    <cellStyle name="Comma 136 2" xfId="1331" xr:uid="{DEEDDBB8-124B-4EF5-89B6-3BA24992D5EF}"/>
    <cellStyle name="Comma 136 3" xfId="871" xr:uid="{0CEF0853-A628-4014-A733-BDCD41FA0A6B}"/>
    <cellStyle name="Comma 137" xfId="78" xr:uid="{00000000-0005-0000-0000-000081000000}"/>
    <cellStyle name="Comma 137 2" xfId="1332" xr:uid="{CBF02F00-B638-4105-9DE4-4D998BC5CB6E}"/>
    <cellStyle name="Comma 137 3" xfId="872" xr:uid="{2B51A007-A87A-4477-9D86-87DED8B5C493}"/>
    <cellStyle name="Comma 138" xfId="79" xr:uid="{00000000-0005-0000-0000-000082000000}"/>
    <cellStyle name="Comma 138 2" xfId="1333" xr:uid="{EC3D7A33-CA68-4438-A7B4-22823BFC8E6B}"/>
    <cellStyle name="Comma 138 3" xfId="873" xr:uid="{498829A5-3BD7-416F-B429-8D6B4EA1D9E6}"/>
    <cellStyle name="Comma 139" xfId="80" xr:uid="{00000000-0005-0000-0000-000083000000}"/>
    <cellStyle name="Comma 14" xfId="81" xr:uid="{00000000-0005-0000-0000-000084000000}"/>
    <cellStyle name="Comma 14 2" xfId="1334" xr:uid="{F2DCE373-56CF-4FE0-9484-72F9F6D800BA}"/>
    <cellStyle name="Comma 14 3" xfId="874" xr:uid="{2BF4DAA6-3DBC-4C77-B176-F1E876CA15E9}"/>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1335" xr:uid="{151CE3AA-5F26-41AD-9C54-B494FA6D27B0}"/>
    <cellStyle name="Comma 15 3" xfId="875" xr:uid="{5AF92129-F60B-405B-9F3B-C49EF2D36E0C}"/>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1336" xr:uid="{6064D57E-DC4B-4816-A2D8-7C21CA027FE9}"/>
    <cellStyle name="Comma 16 3" xfId="876" xr:uid="{E54714AE-47D9-4AFA-BB1A-303D6E246C39}"/>
    <cellStyle name="Comma 160" xfId="104" xr:uid="{00000000-0005-0000-0000-00009B000000}"/>
    <cellStyle name="Comma 160 2" xfId="1337" xr:uid="{528146D0-83B6-491E-91CA-E3F710DE4F81}"/>
    <cellStyle name="Comma 160 3" xfId="877" xr:uid="{D68755F8-1848-42A0-B80E-0EE893679536}"/>
    <cellStyle name="Comma 161" xfId="105" xr:uid="{00000000-0005-0000-0000-00009C000000}"/>
    <cellStyle name="Comma 161 2" xfId="1338" xr:uid="{8895C4AC-93C3-4974-940F-793FF4C43DDE}"/>
    <cellStyle name="Comma 161 3" xfId="878" xr:uid="{FD5B3F7F-A327-4533-AA7D-59C8F96883FA}"/>
    <cellStyle name="Comma 162" xfId="106" xr:uid="{00000000-0005-0000-0000-00009D000000}"/>
    <cellStyle name="Comma 162 2" xfId="1339" xr:uid="{7CC69DF6-EEBA-40B0-9369-DB7AC714F04C}"/>
    <cellStyle name="Comma 162 3" xfId="879" xr:uid="{45EFF11A-124F-4C4B-878C-637B7054EF8C}"/>
    <cellStyle name="Comma 163" xfId="107" xr:uid="{00000000-0005-0000-0000-00009E000000}"/>
    <cellStyle name="Comma 163 2" xfId="1340" xr:uid="{D62154BD-16B0-49D4-8FEF-5C43C3858740}"/>
    <cellStyle name="Comma 163 3" xfId="880" xr:uid="{AD87A922-FCF4-48E2-A0D7-ABFEEB2F6039}"/>
    <cellStyle name="Comma 164" xfId="108" xr:uid="{00000000-0005-0000-0000-00009F000000}"/>
    <cellStyle name="Comma 164 2" xfId="1341" xr:uid="{B96800E4-5C04-4C36-A432-20961DD7093E}"/>
    <cellStyle name="Comma 164 3" xfId="881" xr:uid="{CDBD9B43-3B34-407D-8098-2022D89AD9A4}"/>
    <cellStyle name="Comma 165" xfId="109" xr:uid="{00000000-0005-0000-0000-0000A0000000}"/>
    <cellStyle name="Comma 165 2" xfId="1342" xr:uid="{5F601D0C-5132-4C25-9675-1646FF120F4A}"/>
    <cellStyle name="Comma 165 3" xfId="882" xr:uid="{582F0D80-9A0F-47C1-BB2A-E62DA31DAB52}"/>
    <cellStyle name="Comma 166" xfId="110" xr:uid="{00000000-0005-0000-0000-0000A1000000}"/>
    <cellStyle name="Comma 166 2" xfId="1343" xr:uid="{A243FE76-CCC2-4157-9307-6D0FB7007A7E}"/>
    <cellStyle name="Comma 166 3" xfId="883" xr:uid="{F1E182C6-6DA7-463E-84E6-FC21FD9CAD4E}"/>
    <cellStyle name="Comma 167" xfId="111" xr:uid="{00000000-0005-0000-0000-0000A2000000}"/>
    <cellStyle name="Comma 167 2" xfId="1344" xr:uid="{6C7D8C3E-0D41-4374-BABE-38280A70F2D8}"/>
    <cellStyle name="Comma 167 3" xfId="884" xr:uid="{FBD60E88-BFD6-48FB-984F-193656C1C800}"/>
    <cellStyle name="Comma 168" xfId="112" xr:uid="{00000000-0005-0000-0000-0000A3000000}"/>
    <cellStyle name="Comma 168 2" xfId="1345" xr:uid="{8C894F85-92EB-4E0D-BBA4-3E65C9993610}"/>
    <cellStyle name="Comma 168 3" xfId="885" xr:uid="{E08D74D1-AE44-4313-AD38-A370F3FC8F90}"/>
    <cellStyle name="Comma 169" xfId="113" xr:uid="{00000000-0005-0000-0000-0000A4000000}"/>
    <cellStyle name="Comma 169 2" xfId="1346" xr:uid="{CD360DC0-2BC8-46DD-81E1-4C2B8B101A31}"/>
    <cellStyle name="Comma 169 3" xfId="886" xr:uid="{64DF7C81-9FA9-4542-8E3A-862C3E45B056}"/>
    <cellStyle name="Comma 17" xfId="114" xr:uid="{00000000-0005-0000-0000-0000A5000000}"/>
    <cellStyle name="Comma 17 2" xfId="1347" xr:uid="{BAEDC210-7ADD-4805-A463-7CBEEB03BCC2}"/>
    <cellStyle name="Comma 17 3" xfId="887" xr:uid="{47C3589E-2DD0-4743-B382-3052AD28DE33}"/>
    <cellStyle name="Comma 170" xfId="115" xr:uid="{00000000-0005-0000-0000-0000A6000000}"/>
    <cellStyle name="Comma 170 2" xfId="1348" xr:uid="{78365C26-F05D-4E2A-88B1-544F22D2E615}"/>
    <cellStyle name="Comma 170 3" xfId="888" xr:uid="{CA781EBA-9479-42EA-9956-4C8483FE5C3D}"/>
    <cellStyle name="Comma 171" xfId="116" xr:uid="{00000000-0005-0000-0000-0000A7000000}"/>
    <cellStyle name="Comma 171 2" xfId="1349" xr:uid="{BED27723-B02D-42D5-A0A1-BFAF53D8B130}"/>
    <cellStyle name="Comma 171 3" xfId="889" xr:uid="{6E43DBD5-A3CB-45D5-9E3E-9D007A8B61F0}"/>
    <cellStyle name="Comma 172" xfId="117" xr:uid="{00000000-0005-0000-0000-0000A8000000}"/>
    <cellStyle name="Comma 172 2" xfId="1350" xr:uid="{9F9915EF-5237-4881-B998-A2C8F4A65526}"/>
    <cellStyle name="Comma 172 3" xfId="890" xr:uid="{C8405485-DC08-4041-AEC0-3B4178EE7294}"/>
    <cellStyle name="Comma 173" xfId="118" xr:uid="{00000000-0005-0000-0000-0000A9000000}"/>
    <cellStyle name="Comma 173 2" xfId="1351" xr:uid="{B44C7B34-9479-409A-9902-4E6A3CF71306}"/>
    <cellStyle name="Comma 173 3" xfId="891" xr:uid="{35E4F3F3-2515-45EA-BD4D-B4BEAC096220}"/>
    <cellStyle name="Comma 174" xfId="119" xr:uid="{00000000-0005-0000-0000-0000AA000000}"/>
    <cellStyle name="Comma 174 2" xfId="1352" xr:uid="{22955C0F-BC2B-4710-80EE-C121B999319C}"/>
    <cellStyle name="Comma 174 3" xfId="892" xr:uid="{C623A49A-6098-413F-A5C0-81C4A3787677}"/>
    <cellStyle name="Comma 175" xfId="120" xr:uid="{00000000-0005-0000-0000-0000AB000000}"/>
    <cellStyle name="Comma 175 2" xfId="1353" xr:uid="{637B1E6C-C381-4B11-AE5C-7B2ADB60B783}"/>
    <cellStyle name="Comma 175 3" xfId="893" xr:uid="{24E38EEE-3CBD-4FC1-92E0-5394A6874FB4}"/>
    <cellStyle name="Comma 176" xfId="121" xr:uid="{00000000-0005-0000-0000-0000AC000000}"/>
    <cellStyle name="Comma 176 2" xfId="1354" xr:uid="{A46E8AB0-E22E-4758-9404-5839B8A46413}"/>
    <cellStyle name="Comma 176 3" xfId="894" xr:uid="{EADDB379-4338-43F5-9E44-57B0659C3A80}"/>
    <cellStyle name="Comma 177" xfId="122" xr:uid="{00000000-0005-0000-0000-0000AD000000}"/>
    <cellStyle name="Comma 177 2" xfId="1355" xr:uid="{AFD86DD7-2DDD-481D-A653-5BEA6AC8ABC7}"/>
    <cellStyle name="Comma 177 3" xfId="895" xr:uid="{BD6A712A-3C81-4DF4-B7B7-867F6777AA96}"/>
    <cellStyle name="Comma 178" xfId="123" xr:uid="{00000000-0005-0000-0000-0000AE000000}"/>
    <cellStyle name="Comma 178 2" xfId="1356" xr:uid="{CBCF8229-C453-4E03-A9FF-4CAC6DF270C8}"/>
    <cellStyle name="Comma 178 3" xfId="896" xr:uid="{B91A98B1-F088-4925-A840-ADEEF6E0C9B3}"/>
    <cellStyle name="Comma 179" xfId="124" xr:uid="{00000000-0005-0000-0000-0000AF000000}"/>
    <cellStyle name="Comma 179 2" xfId="1357" xr:uid="{6B929973-E697-4E2B-B620-C4FECD125E60}"/>
    <cellStyle name="Comma 179 3" xfId="897" xr:uid="{3D9EA180-3FC8-4EE3-BD18-7E59B5747454}"/>
    <cellStyle name="Comma 18" xfId="125" xr:uid="{00000000-0005-0000-0000-0000B0000000}"/>
    <cellStyle name="Comma 18 2" xfId="1358" xr:uid="{65625705-02DC-40E6-81D2-7B2B8CA68CBE}"/>
    <cellStyle name="Comma 18 3" xfId="898" xr:uid="{E7F9747B-A345-4D06-BA3A-218DEE97FA18}"/>
    <cellStyle name="Comma 180" xfId="126" xr:uid="{00000000-0005-0000-0000-0000B1000000}"/>
    <cellStyle name="Comma 180 2" xfId="1359" xr:uid="{E8078CE3-A564-4BB7-810B-5DF26AF493B3}"/>
    <cellStyle name="Comma 180 3" xfId="899" xr:uid="{7D416EC8-A4D6-4996-854C-DFBDDC35B76D}"/>
    <cellStyle name="Comma 181" xfId="127" xr:uid="{00000000-0005-0000-0000-0000B2000000}"/>
    <cellStyle name="Comma 181 2" xfId="1360" xr:uid="{C057B039-ADC1-44E2-9A6C-2A96DDE94038}"/>
    <cellStyle name="Comma 181 3" xfId="900" xr:uid="{91998645-DE05-46B5-921E-A3D846B87457}"/>
    <cellStyle name="Comma 182" xfId="128" xr:uid="{00000000-0005-0000-0000-0000B3000000}"/>
    <cellStyle name="Comma 182 2" xfId="1361" xr:uid="{23001EC7-5776-4802-BFFB-A34A90406B8A}"/>
    <cellStyle name="Comma 182 3" xfId="901" xr:uid="{6A76AC6A-D7F5-49C6-9A7F-A015227C8ED3}"/>
    <cellStyle name="Comma 183" xfId="129" xr:uid="{00000000-0005-0000-0000-0000B4000000}"/>
    <cellStyle name="Comma 183 2" xfId="1362" xr:uid="{EF239A1B-17C7-4C56-81B2-815990598DF8}"/>
    <cellStyle name="Comma 183 3" xfId="902" xr:uid="{9713F3EE-DF02-4FE8-B3BA-9BBCD354E95A}"/>
    <cellStyle name="Comma 184" xfId="130" xr:uid="{00000000-0005-0000-0000-0000B5000000}"/>
    <cellStyle name="Comma 184 2" xfId="1363" xr:uid="{DC87A2B1-E39F-4CFF-AE9D-DA203FC29115}"/>
    <cellStyle name="Comma 184 3" xfId="903" xr:uid="{6FD068FC-4EAC-43E0-8A1C-8A6A079B0E6B}"/>
    <cellStyle name="Comma 185" xfId="131" xr:uid="{00000000-0005-0000-0000-0000B6000000}"/>
    <cellStyle name="Comma 185 2" xfId="1364" xr:uid="{1BFE4276-0B2B-46F2-AB74-65DD92D55BB0}"/>
    <cellStyle name="Comma 185 3" xfId="904" xr:uid="{B7246A1D-8776-480C-9FF6-25F592C96E6A}"/>
    <cellStyle name="Comma 186" xfId="132" xr:uid="{00000000-0005-0000-0000-0000B7000000}"/>
    <cellStyle name="Comma 186 2" xfId="1365" xr:uid="{801747B9-294B-402E-A3EF-B6D3580D96A6}"/>
    <cellStyle name="Comma 186 3" xfId="905" xr:uid="{6AAB997B-2DE3-49BB-8584-61043607087D}"/>
    <cellStyle name="Comma 187" xfId="133" xr:uid="{00000000-0005-0000-0000-0000B8000000}"/>
    <cellStyle name="Comma 187 2" xfId="1366" xr:uid="{5D9FBD4E-4509-4B7A-93D7-3343F677FAAC}"/>
    <cellStyle name="Comma 187 3" xfId="906" xr:uid="{4D258C27-5936-445A-8630-75A13BBC7F28}"/>
    <cellStyle name="Comma 188" xfId="134" xr:uid="{00000000-0005-0000-0000-0000B9000000}"/>
    <cellStyle name="Comma 188 2" xfId="1367" xr:uid="{BA027F85-724E-4BAB-861B-6E5EBF1DCC57}"/>
    <cellStyle name="Comma 188 3" xfId="907" xr:uid="{192FBFED-F538-49D9-A218-3535C496D72A}"/>
    <cellStyle name="Comma 189" xfId="135" xr:uid="{00000000-0005-0000-0000-0000BA000000}"/>
    <cellStyle name="Comma 189 2" xfId="1368" xr:uid="{208D5AF1-B32C-43EE-A550-7A5E3C8DA498}"/>
    <cellStyle name="Comma 189 3" xfId="908" xr:uid="{BBBD359C-3CD0-44D8-B2EF-F77E385A304A}"/>
    <cellStyle name="Comma 19" xfId="136" xr:uid="{00000000-0005-0000-0000-0000BB000000}"/>
    <cellStyle name="Comma 19 2" xfId="1369" xr:uid="{D3437FC0-1BE9-4808-B73B-96FB6BF2486D}"/>
    <cellStyle name="Comma 19 3" xfId="909" xr:uid="{F049690E-CC25-4861-A0D1-906A4D4680A2}"/>
    <cellStyle name="Comma 190" xfId="137" xr:uid="{00000000-0005-0000-0000-0000BC000000}"/>
    <cellStyle name="Comma 190 2" xfId="1370" xr:uid="{4545EDB2-BC63-438E-B0A7-219AA8C990FC}"/>
    <cellStyle name="Comma 190 3" xfId="910" xr:uid="{32EFCAC5-4677-478E-B57E-590D16944FCD}"/>
    <cellStyle name="Comma 191" xfId="138" xr:uid="{00000000-0005-0000-0000-0000BD000000}"/>
    <cellStyle name="Comma 191 2" xfId="1371" xr:uid="{7B674EA7-C7AF-4575-914A-533A58B69D7D}"/>
    <cellStyle name="Comma 191 3" xfId="911" xr:uid="{224A80E4-C23E-4A02-91A7-8D216AF696FF}"/>
    <cellStyle name="Comma 192" xfId="139" xr:uid="{00000000-0005-0000-0000-0000BE000000}"/>
    <cellStyle name="Comma 192 2" xfId="1372" xr:uid="{7540000B-1624-41A2-9DDF-26A0BFE5947B}"/>
    <cellStyle name="Comma 192 3" xfId="912" xr:uid="{AB90752B-358B-4C1D-8E71-6795CD49B204}"/>
    <cellStyle name="Comma 193" xfId="140" xr:uid="{00000000-0005-0000-0000-0000BF000000}"/>
    <cellStyle name="Comma 193 2" xfId="1373" xr:uid="{4E53FB48-346A-4A2E-B04E-AF5C9FCD9961}"/>
    <cellStyle name="Comma 193 3" xfId="913" xr:uid="{353E0CEC-5C54-4232-9A32-775FBB9C6A8B}"/>
    <cellStyle name="Comma 194" xfId="141" xr:uid="{00000000-0005-0000-0000-0000C0000000}"/>
    <cellStyle name="Comma 194 2" xfId="1374" xr:uid="{4BBED6D1-4C5B-4E41-BA31-8C97E255378C}"/>
    <cellStyle name="Comma 194 3" xfId="914" xr:uid="{AE89AA60-F9DC-437C-A99A-8EF749A189A5}"/>
    <cellStyle name="Comma 195" xfId="142" xr:uid="{00000000-0005-0000-0000-0000C1000000}"/>
    <cellStyle name="Comma 195 2" xfId="1375" xr:uid="{0B955C8C-F7E5-439F-AA06-65E894C8E374}"/>
    <cellStyle name="Comma 195 3" xfId="915" xr:uid="{CBCE6D14-81F5-489A-9F17-AD736F379A74}"/>
    <cellStyle name="Comma 196" xfId="143" xr:uid="{00000000-0005-0000-0000-0000C2000000}"/>
    <cellStyle name="Comma 196 2" xfId="1376" xr:uid="{4E48EBD8-678E-47E0-97D2-A9E200E069CF}"/>
    <cellStyle name="Comma 196 3" xfId="916" xr:uid="{0256EAE6-869B-458F-A700-C8569B34EB44}"/>
    <cellStyle name="Comma 197" xfId="144" xr:uid="{00000000-0005-0000-0000-0000C3000000}"/>
    <cellStyle name="Comma 197 2" xfId="1377" xr:uid="{DE50FAF9-C816-488F-AE42-8A2AAACFCFF8}"/>
    <cellStyle name="Comma 197 3" xfId="917" xr:uid="{8C890695-BFFB-43F4-97CC-701DA041A401}"/>
    <cellStyle name="Comma 198" xfId="145" xr:uid="{00000000-0005-0000-0000-0000C4000000}"/>
    <cellStyle name="Comma 198 2" xfId="1378" xr:uid="{AFCBE14C-523D-4594-9384-2EBAA26DE51E}"/>
    <cellStyle name="Comma 198 3" xfId="918" xr:uid="{2A1A155B-1BFC-46BE-BFAD-05EF56D31653}"/>
    <cellStyle name="Comma 199" xfId="146" xr:uid="{00000000-0005-0000-0000-0000C5000000}"/>
    <cellStyle name="Comma 199 2" xfId="1379" xr:uid="{1FD3F3ED-28FD-41BF-B312-954E0F342C7B}"/>
    <cellStyle name="Comma 199 3" xfId="919" xr:uid="{C7A45E5D-98CB-4896-9EEC-1CA1491A5EAC}"/>
    <cellStyle name="Comma 2" xfId="147" xr:uid="{00000000-0005-0000-0000-0000C6000000}"/>
    <cellStyle name="Comma 2 2" xfId="1380" xr:uid="{F2B60295-20FB-4A60-A904-EE04BBC78CEA}"/>
    <cellStyle name="Comma 2 3" xfId="920" xr:uid="{15E0B324-8E15-4A48-996C-344B86FFDEF6}"/>
    <cellStyle name="Comma 20" xfId="148" xr:uid="{00000000-0005-0000-0000-0000C7000000}"/>
    <cellStyle name="Comma 20 2" xfId="1381" xr:uid="{A32A6B67-ACC6-4301-89D6-12CD13055344}"/>
    <cellStyle name="Comma 20 3" xfId="921" xr:uid="{82D3EB4C-5985-41C4-A1A1-1D0E81978C42}"/>
    <cellStyle name="Comma 200" xfId="149" xr:uid="{00000000-0005-0000-0000-0000C8000000}"/>
    <cellStyle name="Comma 200 2" xfId="1382" xr:uid="{FF6C86E8-F31F-494C-AFDB-4E8C7D340352}"/>
    <cellStyle name="Comma 200 3" xfId="922" xr:uid="{E219193E-9499-46E6-9B73-2719FBCD3109}"/>
    <cellStyle name="Comma 201" xfId="150" xr:uid="{00000000-0005-0000-0000-0000C9000000}"/>
    <cellStyle name="Comma 201 2" xfId="1383" xr:uid="{653A87ED-F0AD-4ED8-8E6F-5D39ACE7A2B5}"/>
    <cellStyle name="Comma 201 3" xfId="923" xr:uid="{F7710F08-BB72-42CB-A4C9-F6B5B60B03B3}"/>
    <cellStyle name="Comma 202" xfId="151" xr:uid="{00000000-0005-0000-0000-0000CA000000}"/>
    <cellStyle name="Comma 202 2" xfId="1384" xr:uid="{BFBF2F61-2162-4990-A73B-0AA12FD39812}"/>
    <cellStyle name="Comma 202 3" xfId="924" xr:uid="{5841F355-2411-4FD0-A306-FC98725C929B}"/>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1385" xr:uid="{5E13C3C0-5450-46B6-9649-4E8ABFC16E1C}"/>
    <cellStyle name="Comma 21 3" xfId="925" xr:uid="{473CC363-AE31-449B-815A-F75DD6F3CF0F}"/>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1386" xr:uid="{7779CB93-6C84-450A-8792-5B2709A43389}"/>
    <cellStyle name="Comma 22 3" xfId="926" xr:uid="{76056B16-44A0-4841-9879-E45FA45121A1}"/>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1291" xr:uid="{FA70716B-E8C9-4E14-9A9A-0B35915DB82D}"/>
    <cellStyle name="Comma 225" xfId="831" xr:uid="{883DCDBD-5B66-4FBF-BB67-FB050C8DDDB5}"/>
    <cellStyle name="Comma 226" xfId="1154" xr:uid="{6C523201-D791-4C24-896D-5E455276B5DB}"/>
    <cellStyle name="Comma 227" xfId="1750" xr:uid="{C5A517C4-4DFC-4FCA-8EFA-02588C463F7C}"/>
    <cellStyle name="Comma 228" xfId="1015" xr:uid="{EC15C5C9-3DDB-4DE4-8B8A-B6ED6D6B470D}"/>
    <cellStyle name="Comma 229" xfId="1071" xr:uid="{1D518377-AE40-4619-9DD8-80B653771BF9}"/>
    <cellStyle name="Comma 23" xfId="175" xr:uid="{00000000-0005-0000-0000-0000E2000000}"/>
    <cellStyle name="Comma 23 2" xfId="1387" xr:uid="{FA82B25A-86ED-4963-8191-23A84959D608}"/>
    <cellStyle name="Comma 23 3" xfId="927" xr:uid="{AC71A18C-4A23-4FD6-8600-B5BF0A221260}"/>
    <cellStyle name="Comma 230" xfId="1749" xr:uid="{738BFABB-D9EC-44D5-87AC-D142BEEB55E4}"/>
    <cellStyle name="Comma 231" xfId="1753" xr:uid="{81A24050-C2FF-41B5-BA6C-A2740D951AA1}"/>
    <cellStyle name="Comma 232" xfId="1752" xr:uid="{5CD1FC61-91F5-4FFA-BB5B-D2D3EA4583CD}"/>
    <cellStyle name="Comma 233" xfId="1751" xr:uid="{CCED87D4-03AF-4C99-97B1-13A05200FA45}"/>
    <cellStyle name="Comma 234" xfId="1748" xr:uid="{A34B6A0D-06F7-40B4-8E85-103357870F70}"/>
    <cellStyle name="Comma 24" xfId="176" xr:uid="{00000000-0005-0000-0000-0000E3000000}"/>
    <cellStyle name="Comma 24 2" xfId="1388" xr:uid="{0DE01657-8DB1-405A-92A5-6EFFE570E461}"/>
    <cellStyle name="Comma 24 3" xfId="928" xr:uid="{A77BC361-4B4A-4C21-AFB3-32EFC981A06B}"/>
    <cellStyle name="Comma 25" xfId="177" xr:uid="{00000000-0005-0000-0000-0000E4000000}"/>
    <cellStyle name="Comma 25 2" xfId="1389" xr:uid="{D6935805-DB85-455D-A235-69E98B7E8719}"/>
    <cellStyle name="Comma 25 3" xfId="929" xr:uid="{BD5B6ED7-9015-4228-BCDA-5E1A9D1501BE}"/>
    <cellStyle name="Comma 26" xfId="178" xr:uid="{00000000-0005-0000-0000-0000E5000000}"/>
    <cellStyle name="Comma 26 2" xfId="1390" xr:uid="{A5CA5059-CF95-48C6-AC6B-EDB0038BE7C3}"/>
    <cellStyle name="Comma 26 3" xfId="930" xr:uid="{B305935C-0C0F-4D82-8607-F23B2C727F1B}"/>
    <cellStyle name="Comma 27" xfId="179" xr:uid="{00000000-0005-0000-0000-0000E6000000}"/>
    <cellStyle name="Comma 27 2" xfId="1391" xr:uid="{DD885514-0167-4A14-A886-D528E4F4C4CE}"/>
    <cellStyle name="Comma 27 3" xfId="931" xr:uid="{09DE2604-6921-4384-9D8D-9AAC278218BD}"/>
    <cellStyle name="Comma 28" xfId="180" xr:uid="{00000000-0005-0000-0000-0000E7000000}"/>
    <cellStyle name="Comma 28 2" xfId="1392" xr:uid="{207B5DC2-22F4-449B-B6FE-3B2B50A732DD}"/>
    <cellStyle name="Comma 28 3" xfId="932" xr:uid="{4B099877-4332-41EF-83F5-7FBB7E34868E}"/>
    <cellStyle name="Comma 29" xfId="181" xr:uid="{00000000-0005-0000-0000-0000E8000000}"/>
    <cellStyle name="Comma 29 2" xfId="1393" xr:uid="{275D03EE-F36D-4775-B1B4-0B1294C97880}"/>
    <cellStyle name="Comma 29 3" xfId="933" xr:uid="{E1EBDA1F-2E7C-4D7F-98E8-6D582F7D4300}"/>
    <cellStyle name="Comma 3" xfId="182" xr:uid="{00000000-0005-0000-0000-0000E9000000}"/>
    <cellStyle name="Comma 3 2" xfId="1394" xr:uid="{B2BEB752-9275-44C6-8CD3-76431EBB6F1D}"/>
    <cellStyle name="Comma 3 3" xfId="934" xr:uid="{B2B1F742-D82F-4759-B3B3-7D03B863D07B}"/>
    <cellStyle name="Comma 30" xfId="183" xr:uid="{00000000-0005-0000-0000-0000EA000000}"/>
    <cellStyle name="Comma 30 2" xfId="1395" xr:uid="{D5BB521E-3942-4781-8579-118CB3B1B7F2}"/>
    <cellStyle name="Comma 30 3" xfId="935" xr:uid="{F472559B-EFB2-4498-BA9E-DFDE8844FFBF}"/>
    <cellStyle name="Comma 31" xfId="184" xr:uid="{00000000-0005-0000-0000-0000EB000000}"/>
    <cellStyle name="Comma 31 2" xfId="1396" xr:uid="{23BACAF6-5C1C-402E-B614-66BFB83E093B}"/>
    <cellStyle name="Comma 31 3" xfId="936" xr:uid="{476B1132-3939-4BFE-9E32-9A6E46FC87CA}"/>
    <cellStyle name="Comma 32" xfId="185" xr:uid="{00000000-0005-0000-0000-0000EC000000}"/>
    <cellStyle name="Comma 32 2" xfId="1397" xr:uid="{B1F49F2E-D47F-4CDF-A3FA-0F857054C451}"/>
    <cellStyle name="Comma 32 3" xfId="937" xr:uid="{1123FED1-3396-4503-BEA5-D5D947756044}"/>
    <cellStyle name="Comma 33" xfId="186" xr:uid="{00000000-0005-0000-0000-0000ED000000}"/>
    <cellStyle name="Comma 33 2" xfId="1398" xr:uid="{7F0F170E-4599-4E8B-8187-348D242A0AE3}"/>
    <cellStyle name="Comma 33 3" xfId="938" xr:uid="{2EF8A303-7443-4E49-BB8D-0A9261E81E1A}"/>
    <cellStyle name="Comma 34" xfId="187" xr:uid="{00000000-0005-0000-0000-0000EE000000}"/>
    <cellStyle name="Comma 34 2" xfId="1399" xr:uid="{F4362748-D1B6-4FD2-B1CC-3B1B64057109}"/>
    <cellStyle name="Comma 34 3" xfId="939" xr:uid="{FDDEE290-3AA5-4150-AB67-7F7D796CB9B7}"/>
    <cellStyle name="Comma 35" xfId="188" xr:uid="{00000000-0005-0000-0000-0000EF000000}"/>
    <cellStyle name="Comma 35 2" xfId="1400" xr:uid="{A526D351-899C-4E6F-99A2-3BBBFEA75935}"/>
    <cellStyle name="Comma 35 3" xfId="940" xr:uid="{45BCC02A-AB8E-47B5-ACA8-AAA9FFC82362}"/>
    <cellStyle name="Comma 36" xfId="189" xr:uid="{00000000-0005-0000-0000-0000F0000000}"/>
    <cellStyle name="Comma 36 2" xfId="1401" xr:uid="{D43CD5CE-3A4B-490F-B029-22A7852451BC}"/>
    <cellStyle name="Comma 36 3" xfId="941" xr:uid="{29DB0FBC-B12A-4C06-80A8-FD754267BAB7}"/>
    <cellStyle name="Comma 37" xfId="190" xr:uid="{00000000-0005-0000-0000-0000F1000000}"/>
    <cellStyle name="Comma 37 2" xfId="1402" xr:uid="{923C1C97-70CD-489C-BD49-E92129253AFD}"/>
    <cellStyle name="Comma 37 3" xfId="942" xr:uid="{8EDD43D4-E435-42CF-B1C3-05DAAE26503C}"/>
    <cellStyle name="Comma 38" xfId="191" xr:uid="{00000000-0005-0000-0000-0000F2000000}"/>
    <cellStyle name="Comma 38 2" xfId="1403" xr:uid="{916AAF4E-B858-4CA6-82B8-CF21D7DBC8D5}"/>
    <cellStyle name="Comma 38 3" xfId="943" xr:uid="{E63CC5F5-949E-48B6-8255-63EF67717C7C}"/>
    <cellStyle name="Comma 39" xfId="192" xr:uid="{00000000-0005-0000-0000-0000F3000000}"/>
    <cellStyle name="Comma 39 2" xfId="1404" xr:uid="{6F5F51D1-D34E-44AB-B3FA-FA5412073323}"/>
    <cellStyle name="Comma 39 3" xfId="944" xr:uid="{25BEA4D9-DE56-4F59-B8D3-D1ECB0DD5268}"/>
    <cellStyle name="Comma 4" xfId="193" xr:uid="{00000000-0005-0000-0000-0000F4000000}"/>
    <cellStyle name="Comma 4 2" xfId="1405" xr:uid="{EBE34B4D-82AB-4A92-A6EA-94EA4914E99C}"/>
    <cellStyle name="Comma 4 3" xfId="945" xr:uid="{FE709025-46A6-4C3D-B129-2D610794F412}"/>
    <cellStyle name="Comma 40" xfId="194" xr:uid="{00000000-0005-0000-0000-0000F5000000}"/>
    <cellStyle name="Comma 40 2" xfId="1406" xr:uid="{1E24ACC4-5152-4517-83E9-2606A2E29025}"/>
    <cellStyle name="Comma 40 3" xfId="946" xr:uid="{EDCA4046-EAC4-4A04-8F2E-BC2210C833E2}"/>
    <cellStyle name="Comma 41" xfId="195" xr:uid="{00000000-0005-0000-0000-0000F6000000}"/>
    <cellStyle name="Comma 41 2" xfId="1407" xr:uid="{D44209E5-F5C5-4551-B310-547BA0930EDA}"/>
    <cellStyle name="Comma 41 3" xfId="947" xr:uid="{95B155CF-86D0-47DB-A8FC-44BB0FAE5121}"/>
    <cellStyle name="Comma 42" xfId="196" xr:uid="{00000000-0005-0000-0000-0000F7000000}"/>
    <cellStyle name="Comma 42 2" xfId="1408" xr:uid="{930ED82E-28A2-433F-803E-FD9B77BB1EEA}"/>
    <cellStyle name="Comma 42 3" xfId="948" xr:uid="{05FC5850-A638-4473-A8A8-2D4480006B9B}"/>
    <cellStyle name="Comma 43" xfId="197" xr:uid="{00000000-0005-0000-0000-0000F8000000}"/>
    <cellStyle name="Comma 43 2" xfId="1409" xr:uid="{0CD1A510-492C-491D-90CB-F4FF2C236FA6}"/>
    <cellStyle name="Comma 43 3" xfId="949" xr:uid="{92E9CBDE-B4C8-4D9C-8D66-D96017379365}"/>
    <cellStyle name="Comma 44" xfId="198" xr:uid="{00000000-0005-0000-0000-0000F9000000}"/>
    <cellStyle name="Comma 44 2" xfId="1410" xr:uid="{CB845DC4-3A74-4A32-9B03-4775808DF1F5}"/>
    <cellStyle name="Comma 44 3" xfId="950" xr:uid="{6024ED66-EC0D-42FB-A86D-FA2F9204932C}"/>
    <cellStyle name="Comma 45" xfId="199" xr:uid="{00000000-0005-0000-0000-0000FA000000}"/>
    <cellStyle name="Comma 45 2" xfId="1411" xr:uid="{942E4785-0E61-4DD1-88A9-EEFDBFEC5529}"/>
    <cellStyle name="Comma 45 3" xfId="951" xr:uid="{3D28BBF6-1CDC-4A6C-B101-E53EA1676E0F}"/>
    <cellStyle name="Comma 46" xfId="200" xr:uid="{00000000-0005-0000-0000-0000FB000000}"/>
    <cellStyle name="Comma 46 2" xfId="1412" xr:uid="{EDE64AA9-D961-408B-9CB1-6A335F0C4B7A}"/>
    <cellStyle name="Comma 46 3" xfId="952" xr:uid="{FD159EBE-3D24-459C-91C8-B58D20D602F0}"/>
    <cellStyle name="Comma 47" xfId="201" xr:uid="{00000000-0005-0000-0000-0000FC000000}"/>
    <cellStyle name="Comma 47 2" xfId="1413" xr:uid="{B06EB8D2-454C-47BD-98CB-2D36D949A7C5}"/>
    <cellStyle name="Comma 47 3" xfId="953" xr:uid="{C05B103F-5640-46AA-8D92-D23D27B965C2}"/>
    <cellStyle name="Comma 48" xfId="202" xr:uid="{00000000-0005-0000-0000-0000FD000000}"/>
    <cellStyle name="Comma 48 2" xfId="1414" xr:uid="{4EC71D42-D9A7-439D-96CA-82071D9619C4}"/>
    <cellStyle name="Comma 48 3" xfId="954" xr:uid="{266081D4-596C-4168-A934-841973E774BA}"/>
    <cellStyle name="Comma 49" xfId="203" xr:uid="{00000000-0005-0000-0000-0000FE000000}"/>
    <cellStyle name="Comma 49 2" xfId="1415" xr:uid="{2860BF03-C184-4C0D-988E-F583CC695445}"/>
    <cellStyle name="Comma 49 3" xfId="955" xr:uid="{266CC238-7685-4714-9AB2-B030E424214B}"/>
    <cellStyle name="Comma 5" xfId="204" xr:uid="{00000000-0005-0000-0000-0000FF000000}"/>
    <cellStyle name="Comma 5 2" xfId="1416" xr:uid="{428BBAC1-6D48-4AAD-A17A-C06636A140DA}"/>
    <cellStyle name="Comma 5 3" xfId="956" xr:uid="{54C6BC70-AF08-4E2A-A2C2-1098E02B7751}"/>
    <cellStyle name="Comma 50" xfId="205" xr:uid="{00000000-0005-0000-0000-000000010000}"/>
    <cellStyle name="Comma 50 2" xfId="1417" xr:uid="{0DBB3E64-BA9F-4C6C-B9E9-4B004A1F158D}"/>
    <cellStyle name="Comma 50 3" xfId="957" xr:uid="{BB28E98D-65C3-46DF-99B2-8FBCADA25B3B}"/>
    <cellStyle name="Comma 51" xfId="206" xr:uid="{00000000-0005-0000-0000-000001010000}"/>
    <cellStyle name="Comma 51 2" xfId="1418" xr:uid="{84D72C3C-2857-4E15-B635-D6D6D9632A2E}"/>
    <cellStyle name="Comma 51 3" xfId="958" xr:uid="{CC30B27D-F548-4F1F-BA10-DBE23914C1CA}"/>
    <cellStyle name="Comma 52" xfId="207" xr:uid="{00000000-0005-0000-0000-000002010000}"/>
    <cellStyle name="Comma 52 2" xfId="1419" xr:uid="{E09B76AF-24DD-4E58-B254-46368EC9AB36}"/>
    <cellStyle name="Comma 52 3" xfId="959" xr:uid="{F1BEB36A-23BC-4C8F-99BD-AA9DAAC4F6FC}"/>
    <cellStyle name="Comma 53" xfId="208" xr:uid="{00000000-0005-0000-0000-000003010000}"/>
    <cellStyle name="Comma 53 2" xfId="1420" xr:uid="{12957641-2275-418F-AF46-FF1167276B23}"/>
    <cellStyle name="Comma 53 3" xfId="960" xr:uid="{BAEA9EB4-3CA9-4E2A-985A-20D888F2E004}"/>
    <cellStyle name="Comma 54" xfId="209" xr:uid="{00000000-0005-0000-0000-000004010000}"/>
    <cellStyle name="Comma 54 2" xfId="1421" xr:uid="{5CC5B00F-C699-4D61-8CBA-C85DD34C3B3C}"/>
    <cellStyle name="Comma 54 3" xfId="961" xr:uid="{2142E8BC-5A34-4BA3-AE76-74A1E4BD0A01}"/>
    <cellStyle name="Comma 55" xfId="210" xr:uid="{00000000-0005-0000-0000-000005010000}"/>
    <cellStyle name="Comma 55 2" xfId="1422" xr:uid="{60BEE477-CEE9-414A-BAC2-C38A1E894DF1}"/>
    <cellStyle name="Comma 55 3" xfId="962" xr:uid="{B6BC8DCE-32B3-4B96-9582-6DC45AAB7A14}"/>
    <cellStyle name="Comma 56" xfId="211" xr:uid="{00000000-0005-0000-0000-000006010000}"/>
    <cellStyle name="Comma 56 2" xfId="1423" xr:uid="{66FB2251-14C4-4365-9958-1DDFE4561EAC}"/>
    <cellStyle name="Comma 56 3" xfId="963" xr:uid="{E6B7E56B-EA9A-45AA-B00D-D9A0851F0405}"/>
    <cellStyle name="Comma 57" xfId="212" xr:uid="{00000000-0005-0000-0000-000007010000}"/>
    <cellStyle name="Comma 57 2" xfId="1424" xr:uid="{4B78C824-9967-442C-93F7-538485B1BA2E}"/>
    <cellStyle name="Comma 57 3" xfId="964" xr:uid="{E46DA356-C522-410B-A9C1-F3F4063E9723}"/>
    <cellStyle name="Comma 58" xfId="213" xr:uid="{00000000-0005-0000-0000-000008010000}"/>
    <cellStyle name="Comma 58 2" xfId="1425" xr:uid="{CDBC3415-9846-4224-8C95-7824D4DFCE1D}"/>
    <cellStyle name="Comma 58 3" xfId="965" xr:uid="{F9B551C5-D3EB-41D7-ACC7-D851DAE67C7B}"/>
    <cellStyle name="Comma 59" xfId="214" xr:uid="{00000000-0005-0000-0000-000009010000}"/>
    <cellStyle name="Comma 59 2" xfId="1426" xr:uid="{6BA33789-FB32-41F5-B8A6-F0B88C8CE40E}"/>
    <cellStyle name="Comma 59 3" xfId="966" xr:uid="{F833491F-5BC6-42B6-B776-A465017AC90E}"/>
    <cellStyle name="Comma 6" xfId="215" xr:uid="{00000000-0005-0000-0000-00000A010000}"/>
    <cellStyle name="Comma 6 2" xfId="1427" xr:uid="{BDF0CA5A-3F96-433A-897F-78F086F0FAE4}"/>
    <cellStyle name="Comma 6 3" xfId="967" xr:uid="{DE6B782D-A7A3-4B71-AE57-9AC99E6EAE23}"/>
    <cellStyle name="Comma 60" xfId="216" xr:uid="{00000000-0005-0000-0000-00000B010000}"/>
    <cellStyle name="Comma 60 2" xfId="1428" xr:uid="{57938565-E6C6-45ED-8B63-7C82FC196512}"/>
    <cellStyle name="Comma 60 3" xfId="968" xr:uid="{8A5D5DD4-1453-4751-8617-805633ADFA57}"/>
    <cellStyle name="Comma 61" xfId="217" xr:uid="{00000000-0005-0000-0000-00000C010000}"/>
    <cellStyle name="Comma 61 2" xfId="1429" xr:uid="{B25EB476-62C7-4E80-820F-C3D5669EFF85}"/>
    <cellStyle name="Comma 61 3" xfId="969" xr:uid="{E3903EBD-BA85-4277-8E5F-6EE1658065C3}"/>
    <cellStyle name="Comma 62" xfId="218" xr:uid="{00000000-0005-0000-0000-00000D010000}"/>
    <cellStyle name="Comma 62 2" xfId="1430" xr:uid="{9C6FEE5F-60E5-48FF-A7E5-70C9918774FA}"/>
    <cellStyle name="Comma 62 3" xfId="970" xr:uid="{CDA49646-7DA5-4410-B94A-69456E339565}"/>
    <cellStyle name="Comma 63" xfId="219" xr:uid="{00000000-0005-0000-0000-00000E010000}"/>
    <cellStyle name="Comma 63 2" xfId="1431" xr:uid="{7C978BF0-9C78-4354-8F27-7FFFFA3A5F52}"/>
    <cellStyle name="Comma 63 3" xfId="971" xr:uid="{A7323B4B-4FAF-4A25-A2A3-D3C5CBDB425F}"/>
    <cellStyle name="Comma 64" xfId="220" xr:uid="{00000000-0005-0000-0000-00000F010000}"/>
    <cellStyle name="Comma 64 2" xfId="1432" xr:uid="{C6535BB2-07D8-441B-89F2-79595BA8837C}"/>
    <cellStyle name="Comma 64 3" xfId="972" xr:uid="{2E7B97BA-252D-4DB9-876A-7265588B170F}"/>
    <cellStyle name="Comma 65" xfId="221" xr:uid="{00000000-0005-0000-0000-000010010000}"/>
    <cellStyle name="Comma 65 2" xfId="1433" xr:uid="{51E12555-61DC-4B26-ACE5-684B1BC0DBE0}"/>
    <cellStyle name="Comma 65 3" xfId="973" xr:uid="{D2E26EC4-4953-41C0-9C1C-E23F397CE317}"/>
    <cellStyle name="Comma 66" xfId="222" xr:uid="{00000000-0005-0000-0000-000011010000}"/>
    <cellStyle name="Comma 66 2" xfId="1434" xr:uid="{0DB1D780-EC7B-4481-A9BE-EB49EDFF7D8A}"/>
    <cellStyle name="Comma 66 3" xfId="974" xr:uid="{4C869214-550C-4557-B35F-1C82CED069F4}"/>
    <cellStyle name="Comma 67" xfId="223" xr:uid="{00000000-0005-0000-0000-000012010000}"/>
    <cellStyle name="Comma 67 2" xfId="1435" xr:uid="{ED14BE22-4B8F-4C6B-9D2B-13E00997F3B6}"/>
    <cellStyle name="Comma 67 3" xfId="975" xr:uid="{73411E60-B2CD-4837-8DED-215D70CC7E69}"/>
    <cellStyle name="Comma 68" xfId="224" xr:uid="{00000000-0005-0000-0000-000013010000}"/>
    <cellStyle name="Comma 68 2" xfId="1436" xr:uid="{4FAAA0C0-DA1F-4F0E-B485-D1D1FC474E23}"/>
    <cellStyle name="Comma 68 3" xfId="976" xr:uid="{A92659D1-7849-4EB7-A2A9-963009B18AB9}"/>
    <cellStyle name="Comma 69" xfId="225" xr:uid="{00000000-0005-0000-0000-000014010000}"/>
    <cellStyle name="Comma 69 2" xfId="1437" xr:uid="{82ABC00B-F7A1-413F-8A4D-3D821427975D}"/>
    <cellStyle name="Comma 69 3" xfId="977" xr:uid="{BB8F108B-E367-43A0-A471-BFAE53A1E7D5}"/>
    <cellStyle name="Comma 7" xfId="226" xr:uid="{00000000-0005-0000-0000-000015010000}"/>
    <cellStyle name="Comma 7 2" xfId="1438" xr:uid="{3F2D875E-C47B-4CE8-8AFB-B0570ED8FD89}"/>
    <cellStyle name="Comma 7 3" xfId="978" xr:uid="{83FEFA37-BD3B-4C35-BC07-A15873B5EB2C}"/>
    <cellStyle name="Comma 70" xfId="227" xr:uid="{00000000-0005-0000-0000-000016010000}"/>
    <cellStyle name="Comma 70 2" xfId="1439" xr:uid="{8E8FC432-2A39-4A94-B590-0AF26C7C8177}"/>
    <cellStyle name="Comma 70 3" xfId="979" xr:uid="{DC240BAB-36AF-4D14-8569-6DAB89575889}"/>
    <cellStyle name="Comma 71" xfId="228" xr:uid="{00000000-0005-0000-0000-000017010000}"/>
    <cellStyle name="Comma 71 2" xfId="1440" xr:uid="{E833D284-1F3B-41C7-8A5D-DFE284EDDFFF}"/>
    <cellStyle name="Comma 71 3" xfId="980" xr:uid="{403AD798-973E-43C2-933B-083E5B45E875}"/>
    <cellStyle name="Comma 72" xfId="229" xr:uid="{00000000-0005-0000-0000-000018010000}"/>
    <cellStyle name="Comma 72 2" xfId="1441" xr:uid="{D9A0D0E9-77F4-4D5B-849A-4F08E10DA134}"/>
    <cellStyle name="Comma 72 3" xfId="981" xr:uid="{E9585C5E-173D-4777-B87E-5E5D3E82632D}"/>
    <cellStyle name="Comma 73" xfId="230" xr:uid="{00000000-0005-0000-0000-000019010000}"/>
    <cellStyle name="Comma 73 2" xfId="1442" xr:uid="{BD5EDD2F-4383-41E0-8C87-BA59C990784C}"/>
    <cellStyle name="Comma 73 3" xfId="982" xr:uid="{EDB01D4A-2D8A-42FA-8F2F-42B32FF9DBB1}"/>
    <cellStyle name="Comma 74" xfId="231" xr:uid="{00000000-0005-0000-0000-00001A010000}"/>
    <cellStyle name="Comma 74 2" xfId="1443" xr:uid="{E5280FE9-30F8-4934-97D1-CEDDD033F172}"/>
    <cellStyle name="Comma 74 3" xfId="983" xr:uid="{B65B34B3-A708-430F-B06B-7A4B8090F917}"/>
    <cellStyle name="Comma 75" xfId="232" xr:uid="{00000000-0005-0000-0000-00001B010000}"/>
    <cellStyle name="Comma 75 2" xfId="1444" xr:uid="{47752D00-AC1F-458C-BBFC-810F8AC52151}"/>
    <cellStyle name="Comma 75 3" xfId="984" xr:uid="{88B90976-B96A-4108-800F-C0BD9276584B}"/>
    <cellStyle name="Comma 76" xfId="233" xr:uid="{00000000-0005-0000-0000-00001C010000}"/>
    <cellStyle name="Comma 76 2" xfId="1445" xr:uid="{B6F1AE1A-C0EB-4691-B04C-CB5D0D14B404}"/>
    <cellStyle name="Comma 76 3" xfId="985" xr:uid="{CF380D5E-BD3A-4594-8DD2-80ACA5F1AADC}"/>
    <cellStyle name="Comma 77" xfId="234" xr:uid="{00000000-0005-0000-0000-00001D010000}"/>
    <cellStyle name="Comma 77 2" xfId="1446" xr:uid="{C9A6C724-7820-4C58-85C3-60530F1ACAC6}"/>
    <cellStyle name="Comma 77 3" xfId="986" xr:uid="{6955392D-8B19-4242-A757-E172954BBE50}"/>
    <cellStyle name="Comma 78" xfId="235" xr:uid="{00000000-0005-0000-0000-00001E010000}"/>
    <cellStyle name="Comma 78 2" xfId="1447" xr:uid="{54AA022C-570A-40BF-8056-303901981815}"/>
    <cellStyle name="Comma 78 3" xfId="987" xr:uid="{84494871-C327-40A4-913E-9B0B7221215C}"/>
    <cellStyle name="Comma 79" xfId="236" xr:uid="{00000000-0005-0000-0000-00001F010000}"/>
    <cellStyle name="Comma 79 2" xfId="1448" xr:uid="{EB0B5C7D-D603-4E4B-9FE8-4A5F64A876F0}"/>
    <cellStyle name="Comma 79 3" xfId="988" xr:uid="{88F4D24B-8DA6-4DE7-AE07-7AABC66BC2B1}"/>
    <cellStyle name="Comma 8" xfId="237" xr:uid="{00000000-0005-0000-0000-000020010000}"/>
    <cellStyle name="Comma 8 2" xfId="1449" xr:uid="{05F89C70-2650-4E32-B50D-B8210C12A78E}"/>
    <cellStyle name="Comma 8 3" xfId="989" xr:uid="{C7DE4639-C5A9-4082-8121-2C57D1A5589B}"/>
    <cellStyle name="Comma 80" xfId="238" xr:uid="{00000000-0005-0000-0000-000021010000}"/>
    <cellStyle name="Comma 80 2" xfId="1450" xr:uid="{885057F5-BA96-4856-8035-1EA84AF0CBE8}"/>
    <cellStyle name="Comma 80 3" xfId="990" xr:uid="{0ACBA3B7-EAD4-4432-85EE-60FA1D99494B}"/>
    <cellStyle name="Comma 81" xfId="239" xr:uid="{00000000-0005-0000-0000-000022010000}"/>
    <cellStyle name="Comma 81 2" xfId="1451" xr:uid="{DD62D54C-FA25-4FBF-8BA5-F10CFCBC4FEE}"/>
    <cellStyle name="Comma 81 3" xfId="991" xr:uid="{26EF7EA6-8159-4181-A1F1-893A2F51DA24}"/>
    <cellStyle name="Comma 82" xfId="240" xr:uid="{00000000-0005-0000-0000-000023010000}"/>
    <cellStyle name="Comma 82 2" xfId="1452" xr:uid="{44DE71E3-CA29-403F-A654-781AD0820526}"/>
    <cellStyle name="Comma 82 3" xfId="992" xr:uid="{AF81E7A5-FD70-408B-9F47-DF0C68095552}"/>
    <cellStyle name="Comma 83" xfId="241" xr:uid="{00000000-0005-0000-0000-000024010000}"/>
    <cellStyle name="Comma 83 2" xfId="1453" xr:uid="{8A7DBF61-618A-46A4-9364-E0C3C563E01D}"/>
    <cellStyle name="Comma 83 3" xfId="993" xr:uid="{5C19B99B-24E7-4ED7-B99D-AA783F89C93B}"/>
    <cellStyle name="Comma 84" xfId="242" xr:uid="{00000000-0005-0000-0000-000025010000}"/>
    <cellStyle name="Comma 84 2" xfId="1454" xr:uid="{BF121C14-6473-4356-885C-BF71137DBFC4}"/>
    <cellStyle name="Comma 84 3" xfId="994" xr:uid="{8A4408B9-B661-4B09-9BF9-8ED182050825}"/>
    <cellStyle name="Comma 85" xfId="243" xr:uid="{00000000-0005-0000-0000-000026010000}"/>
    <cellStyle name="Comma 85 2" xfId="1455" xr:uid="{1FA1F40D-2854-4C2E-BDA7-9D55459DD3D7}"/>
    <cellStyle name="Comma 85 3" xfId="995" xr:uid="{E6C29651-D429-438F-955B-E4BA215ED697}"/>
    <cellStyle name="Comma 86" xfId="244" xr:uid="{00000000-0005-0000-0000-000027010000}"/>
    <cellStyle name="Comma 86 2" xfId="1456" xr:uid="{7C68272A-DEDC-494C-B6DE-89810E770D96}"/>
    <cellStyle name="Comma 86 3" xfId="996" xr:uid="{56990CAB-7FFC-4086-A897-3358B0FA5BFE}"/>
    <cellStyle name="Comma 87" xfId="245" xr:uid="{00000000-0005-0000-0000-000028010000}"/>
    <cellStyle name="Comma 87 2" xfId="1457" xr:uid="{C51BD982-CE9D-405B-819E-D604CE81869C}"/>
    <cellStyle name="Comma 87 3" xfId="997" xr:uid="{EF3A70AA-38A6-4149-ACE2-3E786BA3A663}"/>
    <cellStyle name="Comma 88" xfId="246" xr:uid="{00000000-0005-0000-0000-000029010000}"/>
    <cellStyle name="Comma 88 2" xfId="1458" xr:uid="{380B4462-CECB-464E-B14E-CE0980B37DF0}"/>
    <cellStyle name="Comma 88 3" xfId="998" xr:uid="{6A0F103A-49BE-4960-8B01-5D48F1926EC8}"/>
    <cellStyle name="Comma 89" xfId="247" xr:uid="{00000000-0005-0000-0000-00002A010000}"/>
    <cellStyle name="Comma 89 2" xfId="1459" xr:uid="{E898F275-17C3-4D55-A73D-AC73547653BC}"/>
    <cellStyle name="Comma 89 3" xfId="999" xr:uid="{8B019894-1445-4A8C-8F0D-37961CDCB97C}"/>
    <cellStyle name="Comma 9" xfId="248" xr:uid="{00000000-0005-0000-0000-00002B010000}"/>
    <cellStyle name="Comma 9 2" xfId="1460" xr:uid="{48590908-2763-4670-9EF4-941B4D32162F}"/>
    <cellStyle name="Comma 9 3" xfId="1000" xr:uid="{46ABB804-30F9-4300-A443-1980EEDD5290}"/>
    <cellStyle name="Comma 90" xfId="249" xr:uid="{00000000-0005-0000-0000-00002C010000}"/>
    <cellStyle name="Comma 90 2" xfId="1461" xr:uid="{BCC8DE97-73E0-4C3E-A261-CD2ED795BE16}"/>
    <cellStyle name="Comma 90 3" xfId="1001" xr:uid="{4144C025-CCB6-4997-9838-B4F31B697DCC}"/>
    <cellStyle name="Comma 91" xfId="250" xr:uid="{00000000-0005-0000-0000-00002D010000}"/>
    <cellStyle name="Comma 91 2" xfId="1462" xr:uid="{5F026E37-EC84-447B-9625-AEAEC260A6DD}"/>
    <cellStyle name="Comma 91 3" xfId="1002" xr:uid="{14B40ED5-0884-4197-9428-68F932DE7AB6}"/>
    <cellStyle name="Comma 92" xfId="251" xr:uid="{00000000-0005-0000-0000-00002E010000}"/>
    <cellStyle name="Comma 92 2" xfId="1463" xr:uid="{B3A8A0F7-78A3-4A71-9074-1A2A97B6243E}"/>
    <cellStyle name="Comma 92 3" xfId="1003" xr:uid="{A8E1F76A-ABBF-4131-91D4-7562D6DDC2B5}"/>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464" xr:uid="{A9DA772A-85BD-461B-81B6-2730D159FC36}"/>
    <cellStyle name="Currency [0] 4 3" xfId="1004" xr:uid="{602C5CA6-D7EB-463B-AA51-A100C689B7A0}"/>
    <cellStyle name="Currency [0] 5" xfId="262" xr:uid="{00000000-0005-0000-0000-00003B010000}"/>
    <cellStyle name="Currency 10" xfId="263" xr:uid="{00000000-0005-0000-0000-00003C010000}"/>
    <cellStyle name="Currency 100" xfId="264" xr:uid="{00000000-0005-0000-0000-00003D010000}"/>
    <cellStyle name="Currency 100 2" xfId="1465" xr:uid="{69EE6BCE-CADA-4C76-9D00-594DE981045C}"/>
    <cellStyle name="Currency 100 3" xfId="1005" xr:uid="{DB4F06A7-F5CA-4185-8A9E-CE47795A095D}"/>
    <cellStyle name="Currency 101" xfId="265" xr:uid="{00000000-0005-0000-0000-00003E010000}"/>
    <cellStyle name="Currency 101 2" xfId="1466" xr:uid="{BA42E782-A2A4-445F-B0D2-9995403C8755}"/>
    <cellStyle name="Currency 101 3" xfId="1006" xr:uid="{8A1A8E60-566F-4C85-AD2F-144B564BF746}"/>
    <cellStyle name="Currency 102" xfId="266" xr:uid="{00000000-0005-0000-0000-00003F010000}"/>
    <cellStyle name="Currency 102 2" xfId="1467" xr:uid="{CF0C9807-35F9-44DE-8914-937FD9E587F3}"/>
    <cellStyle name="Currency 102 3" xfId="1007" xr:uid="{8D9E1D3F-C9AC-436A-AD1C-217EE8567102}"/>
    <cellStyle name="Currency 103" xfId="267" xr:uid="{00000000-0005-0000-0000-000040010000}"/>
    <cellStyle name="Currency 103 2" xfId="1468" xr:uid="{B3745A53-563E-42AF-A2E0-7E9C4C2A09FB}"/>
    <cellStyle name="Currency 103 3" xfId="1008" xr:uid="{595BA261-0A87-43AF-ABB4-AF547CFE3178}"/>
    <cellStyle name="Currency 104" xfId="268" xr:uid="{00000000-0005-0000-0000-000041010000}"/>
    <cellStyle name="Currency 104 2" xfId="1469" xr:uid="{657C4930-1786-453F-8122-0B3F7EDAF4B4}"/>
    <cellStyle name="Currency 104 3" xfId="1009" xr:uid="{DC13F60C-88C5-4F0E-9634-17108DB0B162}"/>
    <cellStyle name="Currency 105" xfId="269" xr:uid="{00000000-0005-0000-0000-000042010000}"/>
    <cellStyle name="Currency 105 2" xfId="1470" xr:uid="{0F3F977A-20A5-4E15-BE02-E5224390C9BA}"/>
    <cellStyle name="Currency 105 3" xfId="1010" xr:uid="{940AC16F-2807-47DF-BADC-52B72C7EE3F4}"/>
    <cellStyle name="Currency 106" xfId="270" xr:uid="{00000000-0005-0000-0000-000043010000}"/>
    <cellStyle name="Currency 106 2" xfId="1471" xr:uid="{2B2069D0-D382-4D44-A300-0CCFF9353E3F}"/>
    <cellStyle name="Currency 106 3" xfId="1011" xr:uid="{C0894E69-FC01-4015-8EF6-B289AE25B9EE}"/>
    <cellStyle name="Currency 107" xfId="271" xr:uid="{00000000-0005-0000-0000-000044010000}"/>
    <cellStyle name="Currency 107 2" xfId="1472" xr:uid="{ABC20606-1A03-4523-88C5-D0E0105E5174}"/>
    <cellStyle name="Currency 107 3" xfId="1012" xr:uid="{098CFD9B-01B3-458B-B785-837F1BD48188}"/>
    <cellStyle name="Currency 108" xfId="272" xr:uid="{00000000-0005-0000-0000-000045010000}"/>
    <cellStyle name="Currency 108 2" xfId="1473" xr:uid="{13781031-ECDD-48B4-990A-50BC06EE9BE0}"/>
    <cellStyle name="Currency 108 3" xfId="1013" xr:uid="{50AE6344-AA3A-45E6-84D1-503508CCBE5E}"/>
    <cellStyle name="Currency 109" xfId="273" xr:uid="{00000000-0005-0000-0000-000046010000}"/>
    <cellStyle name="Currency 109 2" xfId="1474" xr:uid="{B3E2B6B0-B94D-45DF-B201-1027F2B52646}"/>
    <cellStyle name="Currency 109 3" xfId="1014" xr:uid="{F1431C1E-2018-429B-B4C7-2BD7A56C97BA}"/>
    <cellStyle name="Currency 11" xfId="274" xr:uid="{00000000-0005-0000-0000-000047010000}"/>
    <cellStyle name="Currency 110" xfId="275" xr:uid="{00000000-0005-0000-0000-000048010000}"/>
    <cellStyle name="Currency 110 2" xfId="1475" xr:uid="{817753B7-9095-46CD-84D2-12D02271CA30}"/>
    <cellStyle name="Currency 110 3" xfId="1016" xr:uid="{DB22EE3F-589A-49F1-8EE9-AF740D418C89}"/>
    <cellStyle name="Currency 111" xfId="276" xr:uid="{00000000-0005-0000-0000-000049010000}"/>
    <cellStyle name="Currency 111 2" xfId="1476" xr:uid="{667D91AB-4553-4366-95D8-4B97BDDC0ABC}"/>
    <cellStyle name="Currency 111 3" xfId="1017" xr:uid="{A7A3A09F-EA3B-4313-B492-05CFEF0A20DD}"/>
    <cellStyle name="Currency 112" xfId="277" xr:uid="{00000000-0005-0000-0000-00004A010000}"/>
    <cellStyle name="Currency 112 2" xfId="1477" xr:uid="{3DE99215-BA78-4391-8EE4-32E092FD7663}"/>
    <cellStyle name="Currency 112 3" xfId="1018" xr:uid="{A9454B73-9805-4E25-9D4E-2D8BDDE685F5}"/>
    <cellStyle name="Currency 113" xfId="278" xr:uid="{00000000-0005-0000-0000-00004B010000}"/>
    <cellStyle name="Currency 113 2" xfId="1478" xr:uid="{704E95A7-3A8B-488C-98EC-E04BC05D9B43}"/>
    <cellStyle name="Currency 113 3" xfId="1019" xr:uid="{DB7D79F7-38EF-40FC-8B73-4C41E9E67372}"/>
    <cellStyle name="Currency 114" xfId="279" xr:uid="{00000000-0005-0000-0000-00004C010000}"/>
    <cellStyle name="Currency 114 2" xfId="1479" xr:uid="{68B1BDFC-FEE5-42EF-9D9E-1AA1C05E87CC}"/>
    <cellStyle name="Currency 114 3" xfId="1020" xr:uid="{9541B6BA-E2F1-457D-BF1F-71A98A931043}"/>
    <cellStyle name="Currency 115" xfId="280" xr:uid="{00000000-0005-0000-0000-00004D010000}"/>
    <cellStyle name="Currency 115 2" xfId="1480" xr:uid="{786628AC-8073-4487-9BDF-9B4721057718}"/>
    <cellStyle name="Currency 115 3" xfId="1021" xr:uid="{50644F2F-330C-4EAA-93DD-48B18B486D4E}"/>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481" xr:uid="{39C9B280-9F4B-45A1-B4D1-E160E5ABD1F8}"/>
    <cellStyle name="Currency 139 3" xfId="1022" xr:uid="{76E8905A-8E47-4115-829E-C03DDAD3EDA2}"/>
    <cellStyle name="Currency 14" xfId="307" xr:uid="{00000000-0005-0000-0000-000068010000}"/>
    <cellStyle name="Currency 140" xfId="308" xr:uid="{00000000-0005-0000-0000-000069010000}"/>
    <cellStyle name="Currency 140 2" xfId="1482" xr:uid="{BED11BA7-1466-4990-A002-DBB70C6F3BB3}"/>
    <cellStyle name="Currency 140 3" xfId="1023" xr:uid="{5CEC3013-DC3E-4200-950F-E9E3FA31D456}"/>
    <cellStyle name="Currency 141" xfId="309" xr:uid="{00000000-0005-0000-0000-00006A010000}"/>
    <cellStyle name="Currency 141 2" xfId="1483" xr:uid="{3490B965-207F-43CD-9146-30E4434AE3CB}"/>
    <cellStyle name="Currency 141 3" xfId="1024" xr:uid="{33ED2DC6-7A4F-42A5-B9C9-F239C2F2C55D}"/>
    <cellStyle name="Currency 142" xfId="310" xr:uid="{00000000-0005-0000-0000-00006B010000}"/>
    <cellStyle name="Currency 142 2" xfId="1484" xr:uid="{E8239C8E-6CC0-4FE4-8AD8-2D55A30F8F45}"/>
    <cellStyle name="Currency 142 3" xfId="1025" xr:uid="{1BA4564E-30C1-409D-98D4-5DFEEB25428A}"/>
    <cellStyle name="Currency 143" xfId="311" xr:uid="{00000000-0005-0000-0000-00006C010000}"/>
    <cellStyle name="Currency 143 2" xfId="1485" xr:uid="{76564E57-E683-499C-AA42-139CFD2CC483}"/>
    <cellStyle name="Currency 143 3" xfId="1026" xr:uid="{38F0F4A2-432F-43BC-8486-C8D2432B0735}"/>
    <cellStyle name="Currency 144" xfId="312" xr:uid="{00000000-0005-0000-0000-00006D010000}"/>
    <cellStyle name="Currency 144 2" xfId="1486" xr:uid="{56224B7D-F565-4E4C-BB2A-6AA6801A3A7B}"/>
    <cellStyle name="Currency 144 3" xfId="1027" xr:uid="{F5973FC2-C6BB-430C-A949-AB6A7174E733}"/>
    <cellStyle name="Currency 145" xfId="313" xr:uid="{00000000-0005-0000-0000-00006E010000}"/>
    <cellStyle name="Currency 145 2" xfId="1487" xr:uid="{29BE6963-489D-4170-A9D6-D5FA58A4B13E}"/>
    <cellStyle name="Currency 145 3" xfId="1028" xr:uid="{FB1AE9CB-F4F6-474E-8AC1-1DFC0F590C13}"/>
    <cellStyle name="Currency 146" xfId="314" xr:uid="{00000000-0005-0000-0000-00006F010000}"/>
    <cellStyle name="Currency 146 2" xfId="1488" xr:uid="{6890754A-A6CC-41C6-84D3-720F0DBDF929}"/>
    <cellStyle name="Currency 146 3" xfId="1029" xr:uid="{CB5A0AD3-36CF-488D-9886-A8A43427D35F}"/>
    <cellStyle name="Currency 147" xfId="315" xr:uid="{00000000-0005-0000-0000-000070010000}"/>
    <cellStyle name="Currency 147 2" xfId="1489" xr:uid="{15FCA140-5EFC-4F70-82C6-E3FE433C986A}"/>
    <cellStyle name="Currency 147 3" xfId="1030" xr:uid="{CD498EB2-0557-452F-8225-E73C669AD4E4}"/>
    <cellStyle name="Currency 148" xfId="316" xr:uid="{00000000-0005-0000-0000-000071010000}"/>
    <cellStyle name="Currency 148 2" xfId="1490" xr:uid="{41ACE8FA-40AA-4179-8343-D4C69DEA7980}"/>
    <cellStyle name="Currency 148 3" xfId="1031" xr:uid="{C45BEDD8-AD86-4799-8CE4-EC2A27400568}"/>
    <cellStyle name="Currency 149" xfId="317" xr:uid="{00000000-0005-0000-0000-000072010000}"/>
    <cellStyle name="Currency 149 2" xfId="1491" xr:uid="{164E31E1-0213-47B7-8159-299EC939606A}"/>
    <cellStyle name="Currency 149 3" xfId="1032" xr:uid="{75DD11F3-83EA-4A40-8C45-B029DE0E6449}"/>
    <cellStyle name="Currency 15" xfId="318" xr:uid="{00000000-0005-0000-0000-000073010000}"/>
    <cellStyle name="Currency 150" xfId="319" xr:uid="{00000000-0005-0000-0000-000074010000}"/>
    <cellStyle name="Currency 150 2" xfId="1492" xr:uid="{A623C4A1-47EB-4842-B884-753688014ED2}"/>
    <cellStyle name="Currency 150 3" xfId="1033" xr:uid="{939F62F7-7BE4-4530-9903-04D8EA62B6D1}"/>
    <cellStyle name="Currency 151" xfId="320" xr:uid="{00000000-0005-0000-0000-000075010000}"/>
    <cellStyle name="Currency 151 2" xfId="1493" xr:uid="{0D4F0E97-328D-419D-88CD-5CBDC7E02DFC}"/>
    <cellStyle name="Currency 151 3" xfId="1034" xr:uid="{0F907FBB-B4F1-4DB8-811B-EC9A00C6C64D}"/>
    <cellStyle name="Currency 152" xfId="321" xr:uid="{00000000-0005-0000-0000-000076010000}"/>
    <cellStyle name="Currency 152 2" xfId="1494" xr:uid="{F63FFAA9-5DDB-4E82-91F8-14FD3CDC748E}"/>
    <cellStyle name="Currency 152 3" xfId="1035" xr:uid="{5681CB36-147B-48F5-B516-E4E89774D406}"/>
    <cellStyle name="Currency 153" xfId="322" xr:uid="{00000000-0005-0000-0000-000077010000}"/>
    <cellStyle name="Currency 153 2" xfId="1495" xr:uid="{B0686219-3476-4FD9-B6B5-C45FB63BA515}"/>
    <cellStyle name="Currency 153 3" xfId="1036" xr:uid="{90252419-7064-4E92-A083-A10C74B0B319}"/>
    <cellStyle name="Currency 154" xfId="323" xr:uid="{00000000-0005-0000-0000-000078010000}"/>
    <cellStyle name="Currency 154 2" xfId="1496" xr:uid="{6316C737-03EC-42C3-9F9B-0F7C5A149D29}"/>
    <cellStyle name="Currency 154 3" xfId="1037" xr:uid="{DF0877A5-64D1-44C4-8473-4AA4C0A93CE6}"/>
    <cellStyle name="Currency 155" xfId="324" xr:uid="{00000000-0005-0000-0000-000079010000}"/>
    <cellStyle name="Currency 155 2" xfId="1497" xr:uid="{C1FA360A-C9AF-48BE-81B5-333302458268}"/>
    <cellStyle name="Currency 155 3" xfId="1038" xr:uid="{90C28E16-18D7-4E3F-9EE6-96BEE8390E18}"/>
    <cellStyle name="Currency 156" xfId="325" xr:uid="{00000000-0005-0000-0000-00007A010000}"/>
    <cellStyle name="Currency 156 2" xfId="1498" xr:uid="{295313B9-2744-416E-B615-8DF489C3CEA2}"/>
    <cellStyle name="Currency 156 3" xfId="1039" xr:uid="{010C2984-313E-406B-BB84-A22CC97540E7}"/>
    <cellStyle name="Currency 157" xfId="326" xr:uid="{00000000-0005-0000-0000-00007B010000}"/>
    <cellStyle name="Currency 157 2" xfId="1499" xr:uid="{04F2A69F-E994-4FD7-BB9C-C90CE29BE98B}"/>
    <cellStyle name="Currency 157 3" xfId="1040" xr:uid="{F9EFBD41-E357-4325-9BB6-23F392995536}"/>
    <cellStyle name="Currency 158" xfId="327" xr:uid="{00000000-0005-0000-0000-00007C010000}"/>
    <cellStyle name="Currency 158 2" xfId="1500" xr:uid="{B93FD2AF-D081-4608-ABC1-923EB274D86D}"/>
    <cellStyle name="Currency 158 3" xfId="1041" xr:uid="{BEC5FE46-0F31-40DB-966F-351EE9ECE608}"/>
    <cellStyle name="Currency 159" xfId="328" xr:uid="{00000000-0005-0000-0000-00007D010000}"/>
    <cellStyle name="Currency 159 2" xfId="1501" xr:uid="{729E8F9B-B4CE-46E4-A387-7E441F1A42A2}"/>
    <cellStyle name="Currency 159 3" xfId="1042" xr:uid="{5FD336CF-99F1-4B4C-9DA6-2E63E5CCE4D9}"/>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502" xr:uid="{E8CDC12E-B4B7-4679-AE69-87D020902FFE}"/>
    <cellStyle name="Currency 203 3" xfId="1043" xr:uid="{66C0DF13-0A45-45EB-84F5-0E375017B653}"/>
    <cellStyle name="Currency 204" xfId="379" xr:uid="{00000000-0005-0000-0000-0000B0010000}"/>
    <cellStyle name="Currency 204 2" xfId="1503" xr:uid="{4FD396DF-3483-41B2-BCB1-E4FCEB454050}"/>
    <cellStyle name="Currency 204 3" xfId="1044" xr:uid="{67CBDF99-BB0B-4BE4-94EB-4B29918B4742}"/>
    <cellStyle name="Currency 205" xfId="380" xr:uid="{00000000-0005-0000-0000-0000B1010000}"/>
    <cellStyle name="Currency 205 2" xfId="1504" xr:uid="{267DF454-3898-43B7-B730-C3C3E6719163}"/>
    <cellStyle name="Currency 205 3" xfId="1045" xr:uid="{05E283B8-C056-4C30-8459-010BEA193FA5}"/>
    <cellStyle name="Currency 206" xfId="381" xr:uid="{00000000-0005-0000-0000-0000B2010000}"/>
    <cellStyle name="Currency 206 2" xfId="1505" xr:uid="{C2B01A3D-882B-4D79-B31B-ECC641B2F7DD}"/>
    <cellStyle name="Currency 206 3" xfId="1046" xr:uid="{C7CA9217-DAD2-4D13-B87E-A69E7EFDBD40}"/>
    <cellStyle name="Currency 207" xfId="382" xr:uid="{00000000-0005-0000-0000-0000B3010000}"/>
    <cellStyle name="Currency 207 2" xfId="1506" xr:uid="{6CB32FD5-7338-4C42-8181-10A80FAADDFF}"/>
    <cellStyle name="Currency 207 3" xfId="1047" xr:uid="{067B86EC-8F42-4555-9458-D46F691E1DBA}"/>
    <cellStyle name="Currency 208" xfId="383" xr:uid="{00000000-0005-0000-0000-0000B4010000}"/>
    <cellStyle name="Currency 208 2" xfId="1507" xr:uid="{0480105E-CA20-4720-B342-627707AC099B}"/>
    <cellStyle name="Currency 208 3" xfId="1048" xr:uid="{9DD4F451-A02E-4E1D-84ED-2A61EF0FC532}"/>
    <cellStyle name="Currency 209" xfId="384" xr:uid="{00000000-0005-0000-0000-0000B5010000}"/>
    <cellStyle name="Currency 209 2" xfId="1508" xr:uid="{59127C49-4747-429B-85EC-F07778D5DD4A}"/>
    <cellStyle name="Currency 209 3" xfId="1049" xr:uid="{EF5A732C-3937-42D3-B9CA-D1B4BAE4B3AA}"/>
    <cellStyle name="Currency 21" xfId="385" xr:uid="{00000000-0005-0000-0000-0000B6010000}"/>
    <cellStyle name="Currency 210" xfId="386" xr:uid="{00000000-0005-0000-0000-0000B7010000}"/>
    <cellStyle name="Currency 210 2" xfId="1509" xr:uid="{60D5A836-6B42-4565-84B7-688C24DF3C87}"/>
    <cellStyle name="Currency 210 3" xfId="1050" xr:uid="{C788D468-B909-4836-ADAB-69EFCB7AF33C}"/>
    <cellStyle name="Currency 211" xfId="387" xr:uid="{00000000-0005-0000-0000-0000B8010000}"/>
    <cellStyle name="Currency 211 2" xfId="1510" xr:uid="{396F2759-E32D-456C-9B19-CAB18D46CB2E}"/>
    <cellStyle name="Currency 211 3" xfId="1051" xr:uid="{67BC3775-77E7-43CF-AA31-5E8BD6F10103}"/>
    <cellStyle name="Currency 212" xfId="388" xr:uid="{00000000-0005-0000-0000-0000B9010000}"/>
    <cellStyle name="Currency 212 2" xfId="1511" xr:uid="{5E63DE29-CEF9-4F4E-B55F-3DFDBE8CCE1A}"/>
    <cellStyle name="Currency 212 3" xfId="1052" xr:uid="{0C6B8BF3-4CBC-445C-A42A-931BE429761B}"/>
    <cellStyle name="Currency 213" xfId="389" xr:uid="{00000000-0005-0000-0000-0000BA010000}"/>
    <cellStyle name="Currency 213 2" xfId="1512" xr:uid="{8B3B5EDF-06C8-4F1C-81EE-B6DAF006EE68}"/>
    <cellStyle name="Currency 213 3" xfId="1053" xr:uid="{3558E8A4-8352-4630-B902-83F8211988CF}"/>
    <cellStyle name="Currency 214" xfId="390" xr:uid="{00000000-0005-0000-0000-0000BB010000}"/>
    <cellStyle name="Currency 214 2" xfId="1513" xr:uid="{0AF5AA35-6094-44C8-B379-07858E603B9F}"/>
    <cellStyle name="Currency 214 3" xfId="1054" xr:uid="{60FA1921-43E1-4336-A9AF-9A7941DD4EDE}"/>
    <cellStyle name="Currency 215" xfId="391" xr:uid="{00000000-0005-0000-0000-0000BC010000}"/>
    <cellStyle name="Currency 215 2" xfId="1514" xr:uid="{1117911B-C02A-410A-8B68-5D82068DF911}"/>
    <cellStyle name="Currency 215 3" xfId="1055" xr:uid="{4038BB63-5F00-499B-8980-F4250C13C2A7}"/>
    <cellStyle name="Currency 216" xfId="392" xr:uid="{00000000-0005-0000-0000-0000BD010000}"/>
    <cellStyle name="Currency 216 2" xfId="1515" xr:uid="{CB2AB57C-D3AB-4A18-808D-8725F506754F}"/>
    <cellStyle name="Currency 216 3" xfId="1056" xr:uid="{F187D532-A943-4209-9D23-62B7246AAFC6}"/>
    <cellStyle name="Currency 217" xfId="393" xr:uid="{00000000-0005-0000-0000-0000BE010000}"/>
    <cellStyle name="Currency 217 2" xfId="1516" xr:uid="{FC55B579-C0A0-4350-A97A-3B8C546A997D}"/>
    <cellStyle name="Currency 217 3" xfId="1057" xr:uid="{0B288FF8-B263-4ECD-AB7E-1C4557A2AE1E}"/>
    <cellStyle name="Currency 218" xfId="394" xr:uid="{00000000-0005-0000-0000-0000BF010000}"/>
    <cellStyle name="Currency 218 2" xfId="1517" xr:uid="{FC65A9EB-3593-4814-8975-C58726A7A82D}"/>
    <cellStyle name="Currency 218 3" xfId="1058" xr:uid="{C5D463A6-4CF5-4632-91D0-791AF31F8E22}"/>
    <cellStyle name="Currency 219" xfId="395" xr:uid="{00000000-0005-0000-0000-0000C0010000}"/>
    <cellStyle name="Currency 219 2" xfId="1518" xr:uid="{1B47ECDF-19D4-463B-8DBA-C85A34303324}"/>
    <cellStyle name="Currency 219 3" xfId="1059" xr:uid="{4FB11D2F-CCAC-450E-93FB-D6A36E5822CB}"/>
    <cellStyle name="Currency 22" xfId="396" xr:uid="{00000000-0005-0000-0000-0000C1010000}"/>
    <cellStyle name="Currency 220" xfId="397" xr:uid="{00000000-0005-0000-0000-0000C2010000}"/>
    <cellStyle name="Currency 220 2" xfId="1519" xr:uid="{953ECD11-9F05-41F8-9450-0C432E7C4E49}"/>
    <cellStyle name="Currency 220 3" xfId="1060" xr:uid="{4FBE9282-3881-41B3-AA93-5A27435A245D}"/>
    <cellStyle name="Currency 221" xfId="398" xr:uid="{00000000-0005-0000-0000-0000C3010000}"/>
    <cellStyle name="Currency 221 2" xfId="1520" xr:uid="{C6A86E7C-1251-4B97-86EE-8437D9037E8B}"/>
    <cellStyle name="Currency 221 3" xfId="1061" xr:uid="{5DBE2CE6-7654-45D0-BF5D-392BC430CB13}"/>
    <cellStyle name="Currency 222" xfId="399" xr:uid="{00000000-0005-0000-0000-0000C4010000}"/>
    <cellStyle name="Currency 222 2" xfId="1521" xr:uid="{BE5365BD-8D57-482F-B315-65D8C71A34A9}"/>
    <cellStyle name="Currency 222 3" xfId="1062" xr:uid="{71B2E7E8-1ED1-4C84-87BC-A6EB1E9BD6F0}"/>
    <cellStyle name="Currency 223" xfId="400" xr:uid="{00000000-0005-0000-0000-0000C5010000}"/>
    <cellStyle name="Currency 223 2" xfId="1522" xr:uid="{3209DDCE-B00E-4459-8FA8-9BDF9314FBF7}"/>
    <cellStyle name="Currency 223 3" xfId="1063" xr:uid="{87960256-3FBB-4F3E-BADD-B3EA30C90C0F}"/>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523" xr:uid="{2B6FCD50-775B-43F5-B559-6695B70582C7}"/>
    <cellStyle name="Currency 93 3" xfId="1064" xr:uid="{29A6D597-0540-4068-9EAC-8EB3596E6057}"/>
    <cellStyle name="Currency 94" xfId="479" xr:uid="{00000000-0005-0000-0000-000014020000}"/>
    <cellStyle name="Currency 94 2" xfId="1524" xr:uid="{2D7B2EE7-710D-431B-AE5E-E05F56808E28}"/>
    <cellStyle name="Currency 94 3" xfId="1065" xr:uid="{7B210F77-E6F2-4E95-9F81-58374BCACD7C}"/>
    <cellStyle name="Currency 95" xfId="480" xr:uid="{00000000-0005-0000-0000-000015020000}"/>
    <cellStyle name="Currency 95 2" xfId="1525" xr:uid="{108B69C6-8958-4E80-A4E8-5DFCC0384896}"/>
    <cellStyle name="Currency 95 3" xfId="1066" xr:uid="{9B2F4415-7CF8-4E96-96B1-59A7AE7C8BB5}"/>
    <cellStyle name="Currency 96" xfId="481" xr:uid="{00000000-0005-0000-0000-000016020000}"/>
    <cellStyle name="Currency 96 2" xfId="1526" xr:uid="{5B2C8B1D-7327-4ABF-84BB-8C7C4A8B6E00}"/>
    <cellStyle name="Currency 96 3" xfId="1067" xr:uid="{06DA75D9-6D1B-4F36-BAD3-CF1466E61385}"/>
    <cellStyle name="Currency 97" xfId="482" xr:uid="{00000000-0005-0000-0000-000017020000}"/>
    <cellStyle name="Currency 97 2" xfId="1527" xr:uid="{71467426-B4F7-439B-90EA-3BBFF30EF225}"/>
    <cellStyle name="Currency 97 3" xfId="1068" xr:uid="{01A69323-FEB6-4EB3-B3DC-B0626E87509E}"/>
    <cellStyle name="Currency 98" xfId="483" xr:uid="{00000000-0005-0000-0000-000018020000}"/>
    <cellStyle name="Currency 98 2" xfId="1528" xr:uid="{D563145B-D7E4-4838-B841-03A4C0B988CD}"/>
    <cellStyle name="Currency 98 3" xfId="1069" xr:uid="{288C3D00-ABDC-475B-8980-F7C3B1B1D435}"/>
    <cellStyle name="Currency 99" xfId="484" xr:uid="{00000000-0005-0000-0000-000019020000}"/>
    <cellStyle name="Currency 99 2" xfId="1529" xr:uid="{962C4933-9330-4581-9092-B30BCD0BE6D8}"/>
    <cellStyle name="Currency 99 3" xfId="1070" xr:uid="{583C280B-0153-4B87-B0F4-FF87B889D609}"/>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530" xr:uid="{02B6DB25-0CC7-4681-885F-37CCEDB4247B}"/>
    <cellStyle name="Normal 13 11" xfId="1072" xr:uid="{581C37C6-F740-4A6B-97A7-293493AA72F5}"/>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695" xr:uid="{56ED720F-D625-46D4-AAEB-674B2BC329D7}"/>
    <cellStyle name="Normal 13 2 2 2 2 2 2 3" xfId="1238" xr:uid="{339AE7E7-FDC8-4D97-9AAB-3C227FE38B2E}"/>
    <cellStyle name="Normal 13 2 2 2 2 2 3" xfId="1581" xr:uid="{8BE7279A-8E74-419E-921D-DBEEC1B61264}"/>
    <cellStyle name="Normal 13 2 2 2 2 2 4" xfId="1123" xr:uid="{B186EE7C-EDF0-42F5-95EA-368FDCC4D6AE}"/>
    <cellStyle name="Normal 13 2 2 2 2 3" xfId="728" xr:uid="{F7E642FC-6515-4C96-BF0C-73AEC1DE4ADF}"/>
    <cellStyle name="Normal 13 2 2 2 2 3 2" xfId="1648" xr:uid="{28F4B687-ABF0-464C-8A0B-31AC1C4C3772}"/>
    <cellStyle name="Normal 13 2 2 2 2 3 3" xfId="1191" xr:uid="{303D630B-57F7-4982-A1C9-CDC3F6CA61A1}"/>
    <cellStyle name="Normal 13 2 2 2 2 4" xfId="1534" xr:uid="{C5FF16E9-A9AE-47E7-A6B0-944146AA7410}"/>
    <cellStyle name="Normal 13 2 2 2 2 5" xfId="1076" xr:uid="{1A34E0A8-7D26-4FD8-990C-5EBE61A3A390}"/>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696" xr:uid="{A2D92FC6-B648-4B7E-8945-4EEC5D4E0D5F}"/>
    <cellStyle name="Normal 13 2 2 2 3 2 2 3" xfId="1239" xr:uid="{B96F3858-FE6E-45C2-86DB-938CA5CC61B4}"/>
    <cellStyle name="Normal 13 2 2 2 3 2 3" xfId="1582" xr:uid="{43B3EA06-7746-4496-A50F-859AEF8A5591}"/>
    <cellStyle name="Normal 13 2 2 2 3 2 4" xfId="1124" xr:uid="{11496FC6-D014-44FD-817F-42C2BDBAB7A7}"/>
    <cellStyle name="Normal 13 2 2 2 3 3" xfId="729" xr:uid="{217E2C86-D28F-4667-8EB7-18B8E5C66798}"/>
    <cellStyle name="Normal 13 2 2 2 3 3 2" xfId="1649" xr:uid="{1610B290-C476-44DA-82DF-D170F5B7C5D5}"/>
    <cellStyle name="Normal 13 2 2 2 3 3 3" xfId="1192" xr:uid="{781A4150-6ABC-42F8-A435-E33FAADEB79B}"/>
    <cellStyle name="Normal 13 2 2 2 3 4" xfId="1535" xr:uid="{E3D5CE62-9752-4E79-AD41-3ED820D6A291}"/>
    <cellStyle name="Normal 13 2 2 2 3 5" xfId="1077" xr:uid="{D51221BB-BB9A-480B-AFBA-B85B97209E18}"/>
    <cellStyle name="Normal 13 2 2 2 4" xfId="637" xr:uid="{00000000-0005-0000-0000-00004C020000}"/>
    <cellStyle name="Normal 13 2 2 2 4 2" xfId="774" xr:uid="{9DD2384D-9728-4663-8046-D79F77604DA2}"/>
    <cellStyle name="Normal 13 2 2 2 4 2 2" xfId="1694" xr:uid="{DFE5CFEE-2814-46D1-B9C2-3DE45158CEBF}"/>
    <cellStyle name="Normal 13 2 2 2 4 2 3" xfId="1237" xr:uid="{F87D615D-76AC-41E0-BA9F-83D7EDFF9206}"/>
    <cellStyle name="Normal 13 2 2 2 4 3" xfId="1580" xr:uid="{C878EE7F-00DF-44DA-91AD-970A54C0457D}"/>
    <cellStyle name="Normal 13 2 2 2 4 4" xfId="1122" xr:uid="{6C074987-3140-4A5E-9DC2-1CE457D0931E}"/>
    <cellStyle name="Normal 13 2 2 2 5" xfId="727" xr:uid="{70E49861-77DE-4FCA-9F03-2E66F0E07D24}"/>
    <cellStyle name="Normal 13 2 2 2 5 2" xfId="1647" xr:uid="{1FB6A6BB-58A3-4F5D-932E-159309CF669D}"/>
    <cellStyle name="Normal 13 2 2 2 5 3" xfId="1190" xr:uid="{300AFC8D-F6F6-4B30-8994-AA62F9158AA0}"/>
    <cellStyle name="Normal 13 2 2 2 6" xfId="1533" xr:uid="{E5225FEB-42B8-4F52-9CE3-1AC74EDF5753}"/>
    <cellStyle name="Normal 13 2 2 2 7" xfId="1075" xr:uid="{C68B4145-DD8E-4806-AAEE-A148C98F51F3}"/>
    <cellStyle name="Normal 13 2 2 3" xfId="636" xr:uid="{00000000-0005-0000-0000-00004D020000}"/>
    <cellStyle name="Normal 13 2 2 3 2" xfId="773" xr:uid="{9843F705-B6F1-47BA-9AAF-DC472586A2A6}"/>
    <cellStyle name="Normal 13 2 2 3 2 2" xfId="1693" xr:uid="{CEE2C0AF-676C-4559-8762-EE5212208A40}"/>
    <cellStyle name="Normal 13 2 2 3 2 3" xfId="1236" xr:uid="{F5EBE103-5B4C-40C9-9E3A-763E60BA4E4A}"/>
    <cellStyle name="Normal 13 2 2 3 3" xfId="1579" xr:uid="{9E6B9DCB-FF58-4E1B-8EE4-428AF87084BC}"/>
    <cellStyle name="Normal 13 2 2 3 4" xfId="1121" xr:uid="{A1652881-FD79-446A-9583-BAFD16C7E404}"/>
    <cellStyle name="Normal 13 2 2 4" xfId="726" xr:uid="{BBBF9789-6ECD-417E-8D96-760118FC6639}"/>
    <cellStyle name="Normal 13 2 2 4 2" xfId="1646" xr:uid="{1FBE77BA-5C4C-49E4-A92F-7CE971171C22}"/>
    <cellStyle name="Normal 13 2 2 4 3" xfId="1189" xr:uid="{0792AEE6-4C4B-4992-BDD0-A21B9A5803BB}"/>
    <cellStyle name="Normal 13 2 2 5" xfId="1532" xr:uid="{BF17F398-1A8D-4914-8338-DBC4034EBA35}"/>
    <cellStyle name="Normal 13 2 2 6" xfId="1074" xr:uid="{055952B4-896C-447B-981A-C2BCC9DA1F6A}"/>
    <cellStyle name="Normal 13 2 3" xfId="512" xr:uid="{00000000-0005-0000-0000-00004E020000}"/>
    <cellStyle name="Normal 13 2 3 2" xfId="640" xr:uid="{00000000-0005-0000-0000-00004F020000}"/>
    <cellStyle name="Normal 13 2 3 2 2" xfId="777" xr:uid="{B4AF2282-B0D2-478B-89A0-06C94235AEDC}"/>
    <cellStyle name="Normal 13 2 3 2 2 2" xfId="1697" xr:uid="{5783F790-6476-4B74-83BC-DC0880906A95}"/>
    <cellStyle name="Normal 13 2 3 2 2 3" xfId="1240" xr:uid="{1AC062E4-1F01-40E1-9C4D-93CF869957A8}"/>
    <cellStyle name="Normal 13 2 3 2 3" xfId="1583" xr:uid="{9F77361B-CBE7-4E3A-842C-4B3F1E10FDC7}"/>
    <cellStyle name="Normal 13 2 3 2 4" xfId="1125" xr:uid="{7067065C-F1ED-465F-AC75-38D779C91926}"/>
    <cellStyle name="Normal 13 2 3 3" xfId="730" xr:uid="{D638219D-FAF2-4D70-972F-879DF1ADCC78}"/>
    <cellStyle name="Normal 13 2 3 3 2" xfId="1650" xr:uid="{B899438E-65F1-4729-B1B3-1CD7FC5D16DF}"/>
    <cellStyle name="Normal 13 2 3 3 3" xfId="1193" xr:uid="{FCBE5BED-0D27-427E-9094-2F7FE48D46DA}"/>
    <cellStyle name="Normal 13 2 3 4" xfId="1536" xr:uid="{C2467FDA-6BA8-422C-93BE-D9F165881B42}"/>
    <cellStyle name="Normal 13 2 3 5" xfId="1078" xr:uid="{753FD750-344A-4D07-8970-EB2DFAC67D52}"/>
    <cellStyle name="Normal 13 2 4" xfId="635" xr:uid="{00000000-0005-0000-0000-000050020000}"/>
    <cellStyle name="Normal 13 2 4 2" xfId="772" xr:uid="{924C57E5-2D63-4800-A70B-86DF745E6952}"/>
    <cellStyle name="Normal 13 2 4 2 2" xfId="1692" xr:uid="{B09A931C-ADDE-4CD3-8BB3-B7132A6D047C}"/>
    <cellStyle name="Normal 13 2 4 2 3" xfId="1235" xr:uid="{76CA15E1-031B-4F8A-9204-7293920341DC}"/>
    <cellStyle name="Normal 13 2 4 3" xfId="1578" xr:uid="{65805F4E-BCA2-4EA6-A931-63407DC93E18}"/>
    <cellStyle name="Normal 13 2 4 4" xfId="1120" xr:uid="{D6EE8C3F-1787-40C2-AD75-6FD320AEAC1D}"/>
    <cellStyle name="Normal 13 2 5" xfId="725" xr:uid="{13862D8D-C120-4ACD-9F73-65901595AA90}"/>
    <cellStyle name="Normal 13 2 5 2" xfId="1645" xr:uid="{3907CD51-10BC-4CE5-A9CF-D1E15A97A117}"/>
    <cellStyle name="Normal 13 2 5 3" xfId="1188" xr:uid="{413A41F3-574E-4BC3-94B0-389C139B7F3E}"/>
    <cellStyle name="Normal 13 2 6" xfId="1531" xr:uid="{B00EA60E-4332-4E27-A6AC-3F7BA5AFDF37}"/>
    <cellStyle name="Normal 13 2 7" xfId="1073" xr:uid="{648D4C05-3DC0-4C8A-80EC-EE43D453A62D}"/>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699" xr:uid="{22C4C9C4-BCFB-43FD-87B7-313362D98D2D}"/>
    <cellStyle name="Normal 13 3 2 2 2 3" xfId="1242" xr:uid="{97FAE5D5-09E0-466E-9F46-7B9EE8B38CD5}"/>
    <cellStyle name="Normal 13 3 2 2 3" xfId="1585" xr:uid="{C0248053-5232-4C90-B7DC-9B4EE88949E7}"/>
    <cellStyle name="Normal 13 3 2 2 4" xfId="1127" xr:uid="{068032B1-3C48-48A6-9762-188EFD32C8B8}"/>
    <cellStyle name="Normal 13 3 2 3" xfId="732" xr:uid="{C506AF63-BAF5-446B-8634-6B173C3D2277}"/>
    <cellStyle name="Normal 13 3 2 3 2" xfId="1652" xr:uid="{F1894C8B-5DCE-4C02-B54A-E7061D5504D4}"/>
    <cellStyle name="Normal 13 3 2 3 3" xfId="1195" xr:uid="{F2D0D6F5-965E-45D4-94BF-138C9CF6ED13}"/>
    <cellStyle name="Normal 13 3 2 4" xfId="1538" xr:uid="{8F53E019-4746-4457-B4DC-A27370B91E03}"/>
    <cellStyle name="Normal 13 3 2 5" xfId="1080" xr:uid="{CC0D4998-B42D-46F1-8823-A88330B3B835}"/>
    <cellStyle name="Normal 13 3 3" xfId="641" xr:uid="{00000000-0005-0000-0000-000054020000}"/>
    <cellStyle name="Normal 13 3 3 2" xfId="778" xr:uid="{2D64F0B6-F2D4-4753-ACAB-B8970C19DF11}"/>
    <cellStyle name="Normal 13 3 3 2 2" xfId="1698" xr:uid="{4FAEB3C1-5D86-4AE5-8F00-BDC12989FE0E}"/>
    <cellStyle name="Normal 13 3 3 2 3" xfId="1241" xr:uid="{E1D00ED8-F74B-42CE-B6A1-CEE6ECE4F030}"/>
    <cellStyle name="Normal 13 3 3 3" xfId="1584" xr:uid="{9D426D9D-C3B1-4037-829F-01AAEF4C9B98}"/>
    <cellStyle name="Normal 13 3 3 4" xfId="1126" xr:uid="{300CAD66-C155-406C-AAE6-EE97B0E480B1}"/>
    <cellStyle name="Normal 13 3 4" xfId="731" xr:uid="{A8FFA28B-3FBA-4810-9FB7-E8BC8786E106}"/>
    <cellStyle name="Normal 13 3 4 2" xfId="1651" xr:uid="{A8F02CCE-7FCE-4D26-8153-1D05796E1E63}"/>
    <cellStyle name="Normal 13 3 4 3" xfId="1194" xr:uid="{FA3F8DC0-CE13-47D5-AFD7-3350118AEE5A}"/>
    <cellStyle name="Normal 13 3 5" xfId="1537" xr:uid="{FD46C4CC-6D1D-4EA3-98DA-79615041F190}"/>
    <cellStyle name="Normal 13 3 6" xfId="1079" xr:uid="{9D4EE1B3-BF07-4CE9-8333-563F0505A4DA}"/>
    <cellStyle name="Normal 13 4" xfId="515" xr:uid="{00000000-0005-0000-0000-000055020000}"/>
    <cellStyle name="Normal 13 4 2" xfId="643" xr:uid="{00000000-0005-0000-0000-000056020000}"/>
    <cellStyle name="Normal 13 4 2 2" xfId="780" xr:uid="{1C21DE69-2493-4CFD-AB7C-13CD278C565F}"/>
    <cellStyle name="Normal 13 4 2 2 2" xfId="1700" xr:uid="{99CB0565-025E-47FA-BDCD-3F6B3CD98419}"/>
    <cellStyle name="Normal 13 4 2 2 3" xfId="1243" xr:uid="{5D7DEBA7-D43F-4513-8A3D-32AD79900B6F}"/>
    <cellStyle name="Normal 13 4 2 3" xfId="1586" xr:uid="{CD7DE5E8-4ABE-4CB6-B9E4-9EF4D9299A4E}"/>
    <cellStyle name="Normal 13 4 2 4" xfId="1128" xr:uid="{137951CD-6CD1-4DB2-AB40-EA9989296E27}"/>
    <cellStyle name="Normal 13 4 3" xfId="733" xr:uid="{38E01FFC-D61C-4E61-B3A4-423B54ECD7D6}"/>
    <cellStyle name="Normal 13 4 3 2" xfId="1653" xr:uid="{F06350FE-9ED3-4FE1-8DFB-D8C4EAD303FD}"/>
    <cellStyle name="Normal 13 4 3 3" xfId="1196" xr:uid="{9A11B13E-53B4-4A5C-8D07-320CDAC5E7FE}"/>
    <cellStyle name="Normal 13 4 4" xfId="1539" xr:uid="{283A4D8B-A5E8-4E29-A453-B158479CED79}"/>
    <cellStyle name="Normal 13 4 5" xfId="1081" xr:uid="{8722CAEB-298B-451D-BD2E-503E7BB19689}"/>
    <cellStyle name="Normal 13 5" xfId="634" xr:uid="{00000000-0005-0000-0000-000057020000}"/>
    <cellStyle name="Normal 13 5 2" xfId="771" xr:uid="{F8A01035-FD81-4170-AC37-95B4477EB95E}"/>
    <cellStyle name="Normal 13 5 2 2" xfId="1691" xr:uid="{AE22427B-0A2D-44D9-9A69-037BD5822908}"/>
    <cellStyle name="Normal 13 5 2 3" xfId="1234" xr:uid="{0BD87FD7-1B55-452C-9389-8F4D8E92E0D2}"/>
    <cellStyle name="Normal 13 5 3" xfId="1577" xr:uid="{66B5EA06-593C-405E-B03D-63E6C8AA60AF}"/>
    <cellStyle name="Normal 13 5 4" xfId="1119" xr:uid="{8D2B5B9C-D585-41AD-8559-0DD19CFB210B}"/>
    <cellStyle name="Normal 13 6" xfId="516" xr:uid="{00000000-0005-0000-0000-000058020000}"/>
    <cellStyle name="Normal 13 6 2" xfId="644" xr:uid="{00000000-0005-0000-0000-000059020000}"/>
    <cellStyle name="Normal 13 6 2 2" xfId="781" xr:uid="{57E1D229-3A53-40B5-BE22-FDB47E104338}"/>
    <cellStyle name="Normal 13 6 2 2 2" xfId="1701" xr:uid="{16C94553-3A76-4A4E-BCBF-695DDB1027EB}"/>
    <cellStyle name="Normal 13 6 2 2 3" xfId="1244" xr:uid="{031D85F6-4A05-4925-8FEE-AEF74445D0F0}"/>
    <cellStyle name="Normal 13 6 2 3" xfId="1587" xr:uid="{080DE1A7-BB0A-408E-B911-33CEE2167752}"/>
    <cellStyle name="Normal 13 6 2 4" xfId="1129" xr:uid="{D5533C3E-D68F-438F-A4E3-28402EB75C0D}"/>
    <cellStyle name="Normal 13 6 3" xfId="734" xr:uid="{6D8D5F10-C45C-44AF-9B94-9F21A3A87E4B}"/>
    <cellStyle name="Normal 13 6 3 2" xfId="1654" xr:uid="{7225738E-DC9C-415F-8F24-A01BE4AB21CD}"/>
    <cellStyle name="Normal 13 6 3 3" xfId="1197" xr:uid="{832428C0-AB1C-4921-8A64-C1A978AEE2C3}"/>
    <cellStyle name="Normal 13 6 4" xfId="1540" xr:uid="{74D34BE2-3E1C-4D57-BAE8-036A5F30501E}"/>
    <cellStyle name="Normal 13 6 5" xfId="1082" xr:uid="{92A49312-D987-4BFC-8A8F-AE68BCE7D49E}"/>
    <cellStyle name="Normal 13 7" xfId="724" xr:uid="{8A2E9159-67EF-4D2A-B9C2-AE5A64726B19}"/>
    <cellStyle name="Normal 13 7 2" xfId="1644" xr:uid="{2D2FA740-205F-4C7E-B3BD-ED3ED5B9F70B}"/>
    <cellStyle name="Normal 13 7 3" xfId="1187" xr:uid="{C83BF768-D17E-4834-9253-6363CEA3CCAC}"/>
    <cellStyle name="Normal 13 8" xfId="827" xr:uid="{EFDFA653-4B61-4972-8F4B-C60793DA36FB}"/>
    <cellStyle name="Normal 13 8 2" xfId="1747" xr:uid="{E8D5B8F2-5888-4523-9ED8-78E894AAC8A6}"/>
    <cellStyle name="Normal 13 8 3" xfId="1290" xr:uid="{4BA68705-2377-4717-ACC5-12E5345017AF}"/>
    <cellStyle name="Normal 13 9" xfId="826" xr:uid="{D4C677BD-5786-4D10-8940-E8BAED57CE72}"/>
    <cellStyle name="Normal 13 9 2" xfId="1746" xr:uid="{086EA699-77D7-4689-8AFA-4F4A3493D29C}"/>
    <cellStyle name="Normal 13 9 3" xfId="1289" xr:uid="{114EF9E2-83AB-4BF0-8630-CCCF9EA5CCEF}"/>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702" xr:uid="{24693000-97B0-45D6-A3CB-19A51E3A315C}"/>
    <cellStyle name="Normal 2 2 2 2 2 3" xfId="1245" xr:uid="{63E78E73-0930-4A77-A151-0B53FB7C9617}"/>
    <cellStyle name="Normal 2 2 2 2 3" xfId="1588" xr:uid="{445666FB-396F-4D72-81E3-A67C89DB626E}"/>
    <cellStyle name="Normal 2 2 2 2 4" xfId="1130" xr:uid="{F3F0A6B9-5601-4089-B6FE-42DA7D1CEE8C}"/>
    <cellStyle name="Normal 2 2 2 3" xfId="735" xr:uid="{A3802D78-3B2F-46A9-976C-16D5D1A814A2}"/>
    <cellStyle name="Normal 2 2 2 3 2" xfId="1655" xr:uid="{B2A0BF90-3EF1-4997-AA3E-2D0E026D1900}"/>
    <cellStyle name="Normal 2 2 2 3 3" xfId="1198" xr:uid="{9F94B301-6B94-4B1E-884F-0FDFEC83E8D3}"/>
    <cellStyle name="Normal 2 2 2 4" xfId="1541" xr:uid="{55D64C8A-5F19-4317-BFCC-A4245C6F6E13}"/>
    <cellStyle name="Normal 2 2 2 5" xfId="1083" xr:uid="{276ABD2B-F871-453A-846F-483CF8026933}"/>
    <cellStyle name="Normal 2 2 3" xfId="524" xr:uid="{00000000-0005-0000-0000-000062020000}"/>
    <cellStyle name="Normal 2 2 3 2" xfId="646" xr:uid="{00000000-0005-0000-0000-000063020000}"/>
    <cellStyle name="Normal 2 2 3 2 2" xfId="783" xr:uid="{C566D045-DC4F-4DC4-8267-F76C64080F82}"/>
    <cellStyle name="Normal 2 2 3 2 2 2" xfId="1703" xr:uid="{316D4B2A-D426-4B1E-9A60-E839A3BAE15B}"/>
    <cellStyle name="Normal 2 2 3 2 2 3" xfId="1246" xr:uid="{85CDE253-F8C6-473A-AAF7-2FEA715663C8}"/>
    <cellStyle name="Normal 2 2 3 2 3" xfId="1589" xr:uid="{14BDB589-6E4F-41FA-80A2-987ADFBA6E71}"/>
    <cellStyle name="Normal 2 2 3 2 4" xfId="1131" xr:uid="{D75BD864-5762-4487-9824-4F814E50BB9E}"/>
    <cellStyle name="Normal 2 2 3 3" xfId="736" xr:uid="{D9BD5694-2E8F-4E1C-9453-E73B38E022CC}"/>
    <cellStyle name="Normal 2 2 3 3 2" xfId="1656" xr:uid="{90BF6E68-4780-4A4B-B6BC-91791C9617A9}"/>
    <cellStyle name="Normal 2 2 3 3 3" xfId="1199" xr:uid="{10BBB554-E91C-4FC1-89A2-7A68E26A784D}"/>
    <cellStyle name="Normal 2 2 3 4" xfId="1542" xr:uid="{5820C741-518D-4228-87BE-A02F5C1A40D5}"/>
    <cellStyle name="Normal 2 2 3 5" xfId="1084" xr:uid="{96A5CB49-249F-4053-9800-92302346EAEE}"/>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704" xr:uid="{29CA6AC4-0594-4F6C-B116-45DD9E0C6203}"/>
    <cellStyle name="Normal 2 3 2 2 2 3" xfId="1247" xr:uid="{C4EFB4B5-3510-4779-B126-8E70ECD6E43B}"/>
    <cellStyle name="Normal 2 3 2 2 3" xfId="1590" xr:uid="{5F6E5065-5B75-482C-9A3B-F9F6B7C48159}"/>
    <cellStyle name="Normal 2 3 2 2 4" xfId="1132" xr:uid="{C974B56E-B6D0-4535-B579-DF45920984CF}"/>
    <cellStyle name="Normal 2 3 2 3" xfId="737" xr:uid="{9AB5990D-0C25-4A4B-BDB5-317FA693F5A2}"/>
    <cellStyle name="Normal 2 3 2 3 2" xfId="1657" xr:uid="{D48B798E-C8A7-4CF5-97D1-49707E7BD617}"/>
    <cellStyle name="Normal 2 3 2 3 3" xfId="1200" xr:uid="{CA708621-71D2-466F-A3B1-A9CDE6194915}"/>
    <cellStyle name="Normal 2 3 2 4" xfId="1543" xr:uid="{2DBE161D-223D-4018-AF3A-A28CAA841444}"/>
    <cellStyle name="Normal 2 3 2 5" xfId="1085" xr:uid="{8F832BD0-0813-4438-BDFC-4491E0999FA8}"/>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705" xr:uid="{5E15895F-89C4-4D37-B26A-1ECDC6124186}"/>
    <cellStyle name="Normal 2 4 2 2 2 3" xfId="1248" xr:uid="{7FA07C8A-63DC-4CC9-8A7E-F2AE88EE3E2A}"/>
    <cellStyle name="Normal 2 4 2 2 3" xfId="1591" xr:uid="{18A99A26-D52F-4C27-8FF1-0AAAB82E5922}"/>
    <cellStyle name="Normal 2 4 2 2 4" xfId="1133" xr:uid="{D33C6125-95D9-47DF-A937-AE506927C47C}"/>
    <cellStyle name="Normal 2 4 2 3" xfId="738" xr:uid="{5D198248-154E-4873-9612-83DD012631A4}"/>
    <cellStyle name="Normal 2 4 2 3 2" xfId="1658" xr:uid="{1DB0C3BD-6D40-48DB-8728-25103EB916D9}"/>
    <cellStyle name="Normal 2 4 2 3 3" xfId="1201" xr:uid="{68E3148A-4660-4138-8E70-EB342B4E9D88}"/>
    <cellStyle name="Normal 2 4 2 4" xfId="1544" xr:uid="{AA87663C-E7DF-466A-A724-3BE1F4B2A252}"/>
    <cellStyle name="Normal 2 4 2 5" xfId="1086" xr:uid="{280AF31C-1ECC-468C-9A5F-2DF76CAAC79F}"/>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706" xr:uid="{5BFE7E2E-205D-4D14-9122-75F4E74E0F80}"/>
    <cellStyle name="Normal 3 2 2 2 3" xfId="1249" xr:uid="{8BAEA9EC-9A42-46AB-9A6C-2F5B4C00D5DD}"/>
    <cellStyle name="Normal 3 2 2 3" xfId="1592" xr:uid="{E99BE13B-9C60-4C59-931B-C3190430C890}"/>
    <cellStyle name="Normal 3 2 2 4" xfId="1134" xr:uid="{009ABA1D-5565-4763-BEA7-635ED82748D7}"/>
    <cellStyle name="Normal 3 2 3" xfId="739" xr:uid="{377DC67A-60E6-48D5-A9E8-578699562D33}"/>
    <cellStyle name="Normal 3 2 3 2" xfId="1659" xr:uid="{29DAF6E2-8B40-451F-A760-9DA4BFD18556}"/>
    <cellStyle name="Normal 3 2 3 3" xfId="1202" xr:uid="{F954CBDD-6F92-42EC-B1E6-54A34627657F}"/>
    <cellStyle name="Normal 3 2 4" xfId="1545" xr:uid="{1F472306-6651-4179-9DF3-15BC9987AF6E}"/>
    <cellStyle name="Normal 3 2 5" xfId="1087" xr:uid="{454EFDE5-DD02-4278-9022-13683F895EEA}"/>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707" xr:uid="{74C2B002-744F-4C0A-BF1F-0438E41144E4}"/>
    <cellStyle name="Normal 3 4 2 2 3" xfId="1250" xr:uid="{EEBB7416-E862-4E78-9E9E-5C9A6283F3C6}"/>
    <cellStyle name="Normal 3 4 2 3" xfId="1593" xr:uid="{747C59C3-D183-4A54-8390-501E1C6C4DA4}"/>
    <cellStyle name="Normal 3 4 2 4" xfId="1135" xr:uid="{B0C43C60-CF88-4F28-AB26-4400EB1A038E}"/>
    <cellStyle name="Normal 3 4 3" xfId="740" xr:uid="{3EA5D8E4-6834-4490-B126-B0CDD22E95FC}"/>
    <cellStyle name="Normal 3 4 3 2" xfId="1660" xr:uid="{A2D65237-A7D5-4E8B-A91A-6832920098D4}"/>
    <cellStyle name="Normal 3 4 3 3" xfId="1203" xr:uid="{1A4DFDD5-99DF-4AD1-94C5-7E2BC15AA37B}"/>
    <cellStyle name="Normal 3 4 4" xfId="1546" xr:uid="{5EB2B26C-2540-4AA1-A772-D6A319DB1FC1}"/>
    <cellStyle name="Normal 3 4 5" xfId="1088" xr:uid="{8195E66D-8A22-49D3-8772-5D238B62E00B}"/>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710" xr:uid="{07905EA4-CA3C-46FC-9015-79728032CDC0}"/>
    <cellStyle name="Normal 3 8 2 2 2 2 3" xfId="1253" xr:uid="{8D59487C-33C0-4239-9381-FFC1FBFADF3E}"/>
    <cellStyle name="Normal 3 8 2 2 2 3" xfId="1596" xr:uid="{D248626F-C5B3-4E47-924C-6952277A8B8F}"/>
    <cellStyle name="Normal 3 8 2 2 2 4" xfId="1138" xr:uid="{DD11A1A7-2E50-4015-B518-B079514A3106}"/>
    <cellStyle name="Normal 3 8 2 2 3" xfId="743" xr:uid="{308FA54C-9BC3-4284-9C32-F899617D1BC3}"/>
    <cellStyle name="Normal 3 8 2 2 3 2" xfId="1663" xr:uid="{514828AB-EBD0-49F2-830B-803683663EC6}"/>
    <cellStyle name="Normal 3 8 2 2 3 3" xfId="1206" xr:uid="{8786E234-E66C-4EA7-93CA-3F6697767839}"/>
    <cellStyle name="Normal 3 8 2 2 4" xfId="1549" xr:uid="{F5FE789B-5926-416C-AE40-1D7089CBD73E}"/>
    <cellStyle name="Normal 3 8 2 2 5" xfId="1091" xr:uid="{410593ED-5A59-41E7-8808-19E094BF992C}"/>
    <cellStyle name="Normal 3 8 2 3" xfId="652" xr:uid="{00000000-0005-0000-0000-000077020000}"/>
    <cellStyle name="Normal 3 8 2 3 2" xfId="789" xr:uid="{69921434-A489-4286-ADDD-AD50D353D66D}"/>
    <cellStyle name="Normal 3 8 2 3 2 2" xfId="1709" xr:uid="{BAF2CFE7-869B-424D-A788-D2A632A6ED28}"/>
    <cellStyle name="Normal 3 8 2 3 2 3" xfId="1252" xr:uid="{D868EC28-C1C9-4A01-9D47-CC6931C7A8FE}"/>
    <cellStyle name="Normal 3 8 2 3 3" xfId="1595" xr:uid="{9CFA60C7-5369-48CF-B078-193C4F6568A6}"/>
    <cellStyle name="Normal 3 8 2 3 4" xfId="1137" xr:uid="{02AD88A4-E8AE-4366-9C71-25A0762ED05F}"/>
    <cellStyle name="Normal 3 8 2 4" xfId="742" xr:uid="{AAEE4AB8-02EC-474A-8844-C6400B8C5517}"/>
    <cellStyle name="Normal 3 8 2 4 2" xfId="1662" xr:uid="{F96F74A4-ACDA-47FB-9496-29C314978FB5}"/>
    <cellStyle name="Normal 3 8 2 4 3" xfId="1205" xr:uid="{55E04BB4-64C7-4D8A-B0F0-63737367652B}"/>
    <cellStyle name="Normal 3 8 2 5" xfId="1548" xr:uid="{4FE02DE8-376B-435F-9201-16481E033F0F}"/>
    <cellStyle name="Normal 3 8 2 6" xfId="1090" xr:uid="{EE34BDE4-C805-4577-94E3-575CF5695216}"/>
    <cellStyle name="Normal 3 8 3" xfId="539" xr:uid="{00000000-0005-0000-0000-000078020000}"/>
    <cellStyle name="Normal 3 8 3 2" xfId="654" xr:uid="{00000000-0005-0000-0000-000079020000}"/>
    <cellStyle name="Normal 3 8 3 2 2" xfId="791" xr:uid="{F1F1E672-46F7-4F96-AD70-77C2114D89F8}"/>
    <cellStyle name="Normal 3 8 3 2 2 2" xfId="1711" xr:uid="{822B85C5-2A1E-4522-A834-A0AFF83532FE}"/>
    <cellStyle name="Normal 3 8 3 2 2 3" xfId="1254" xr:uid="{22163555-ADA3-44C8-8683-4EF704B6C567}"/>
    <cellStyle name="Normal 3 8 3 2 3" xfId="1597" xr:uid="{B5EB8457-A1AD-44B5-AD9F-8FA717E955A1}"/>
    <cellStyle name="Normal 3 8 3 2 4" xfId="1139" xr:uid="{EE2A69CC-F2B4-4F43-A248-7914F1710734}"/>
    <cellStyle name="Normal 3 8 3 3" xfId="744" xr:uid="{AF3DC75E-05A9-4174-BE89-59F25C5D1C4B}"/>
    <cellStyle name="Normal 3 8 3 3 2" xfId="1664" xr:uid="{7B5F473B-AE72-4B22-93F5-7B45364BB445}"/>
    <cellStyle name="Normal 3 8 3 3 3" xfId="1207" xr:uid="{1E6723E0-1A8B-40DA-A992-31112FB588EE}"/>
    <cellStyle name="Normal 3 8 3 4" xfId="1550" xr:uid="{B3BCA9C8-E880-4920-B4DD-97C4D75C65AA}"/>
    <cellStyle name="Normal 3 8 3 5" xfId="1092" xr:uid="{C2C8D5A3-56D7-4A63-895F-926F40A98B63}"/>
    <cellStyle name="Normal 3 8 4" xfId="651" xr:uid="{00000000-0005-0000-0000-00007A020000}"/>
    <cellStyle name="Normal 3 8 4 2" xfId="788" xr:uid="{CA7AF605-D634-4851-8C95-3635FFCD681C}"/>
    <cellStyle name="Normal 3 8 4 2 2" xfId="1708" xr:uid="{C14A6AE2-68F3-48A1-938B-5878476AB30B}"/>
    <cellStyle name="Normal 3 8 4 2 3" xfId="1251" xr:uid="{9B924BD1-8261-41A2-B09E-0A5C1394CB89}"/>
    <cellStyle name="Normal 3 8 4 3" xfId="1594" xr:uid="{D75CDFD3-C478-4B1A-897B-711C0C88EC7E}"/>
    <cellStyle name="Normal 3 8 4 4" xfId="1136" xr:uid="{809389B0-9718-481B-88A4-FC71D4525F9D}"/>
    <cellStyle name="Normal 3 8 5" xfId="741" xr:uid="{C5F7FE80-F11C-4EC4-8219-37EABB1B2D82}"/>
    <cellStyle name="Normal 3 8 5 2" xfId="1661" xr:uid="{CA447137-CA51-45F3-BF40-48ADBD4689A8}"/>
    <cellStyle name="Normal 3 8 5 3" xfId="1204" xr:uid="{FBEDBC14-68CF-4D5D-82FA-05E0B1501303}"/>
    <cellStyle name="Normal 3 8 6" xfId="1547" xr:uid="{698B2B3C-DB41-4C2D-9B95-96B8F9281358}"/>
    <cellStyle name="Normal 3 8 7" xfId="1089" xr:uid="{F2263220-AED7-408C-AA43-20AF9B266307}"/>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712" xr:uid="{6EB53851-7E63-4B3E-A258-019F6CF472A2}"/>
    <cellStyle name="Normal 4 2 2 2 3" xfId="1255" xr:uid="{20CBC380-EDEA-4EBC-90CE-07112EDB6D46}"/>
    <cellStyle name="Normal 4 2 2 3" xfId="1598" xr:uid="{896A7ACD-405E-452D-B911-605B0F12E4CF}"/>
    <cellStyle name="Normal 4 2 2 4" xfId="1140" xr:uid="{702312F0-0416-4D7F-A4C2-0AE9E68BF99C}"/>
    <cellStyle name="Normal 4 2 3" xfId="745" xr:uid="{E1A365CE-2A0C-4728-92E4-8FEDE92E0FDB}"/>
    <cellStyle name="Normal 4 2 3 2" xfId="1665" xr:uid="{6824977F-F7C4-48E0-AD25-EBC2D47B3E0E}"/>
    <cellStyle name="Normal 4 2 3 3" xfId="1208" xr:uid="{C7AEE573-E640-40BA-BEF1-48797BB3AAAD}"/>
    <cellStyle name="Normal 4 2 4" xfId="1551" xr:uid="{445B09AA-3EBB-4FB3-B603-77C198F574DF}"/>
    <cellStyle name="Normal 4 2 5" xfId="1093" xr:uid="{3F70A00D-4560-4FD2-803C-DB3ACCE4D3A8}"/>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713" xr:uid="{C99C1496-BF22-4A32-8595-65AA912F6299}"/>
    <cellStyle name="Normal 4 4 2 2 3" xfId="1256" xr:uid="{DBB06813-D9E7-4B64-9E7C-E9E750E85F6C}"/>
    <cellStyle name="Normal 4 4 2 3" xfId="1599" xr:uid="{C461B16B-AF71-465D-8D59-1403A65A46C8}"/>
    <cellStyle name="Normal 4 4 2 4" xfId="1141" xr:uid="{CCA40D64-DCCE-4C5F-B0B9-902E72E66A39}"/>
    <cellStyle name="Normal 4 4 3" xfId="746" xr:uid="{A928AF69-0930-413E-95DF-60F9FA2F0336}"/>
    <cellStyle name="Normal 4 4 3 2" xfId="1666" xr:uid="{0CEDA660-AE4F-4EE8-BEF6-C10B6DD1664B}"/>
    <cellStyle name="Normal 4 4 3 3" xfId="1209" xr:uid="{2156D43E-62C6-4960-BD45-144969E21DE5}"/>
    <cellStyle name="Normal 4 4 4" xfId="1552" xr:uid="{0CF631D5-9B9F-4294-8884-FD797047AAB5}"/>
    <cellStyle name="Normal 4 4 5" xfId="1094" xr:uid="{17A6CCB3-C94A-4C60-A8FA-BD43D7DD32CF}"/>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714" xr:uid="{76C75393-6591-44D3-995E-6242CF313C3D}"/>
    <cellStyle name="Normal 5 3 2 2 3" xfId="1257" xr:uid="{10276286-FC3A-495B-A0CB-536FD8A7E0E4}"/>
    <cellStyle name="Normal 5 3 2 3" xfId="1600" xr:uid="{230F6D2B-DF53-460F-A440-6B41AA17FC90}"/>
    <cellStyle name="Normal 5 3 2 4" xfId="1142" xr:uid="{61951343-3B28-406C-BF9D-89264F97AB7E}"/>
    <cellStyle name="Normal 5 3 3" xfId="747" xr:uid="{576DE7CE-395A-4AE2-9596-6E4815B24A6D}"/>
    <cellStyle name="Normal 5 3 3 2" xfId="1667" xr:uid="{8304A76C-52FD-4F9D-A771-5C3FF2FF5478}"/>
    <cellStyle name="Normal 5 3 3 3" xfId="1210" xr:uid="{6E6B6D95-2CD1-4D2C-97EC-4D461792DEE0}"/>
    <cellStyle name="Normal 5 3 4" xfId="1553" xr:uid="{FC7180D9-625D-44D8-AE9C-E64325FACDBA}"/>
    <cellStyle name="Normal 5 3 5" xfId="1095" xr:uid="{0E242235-812D-4BE9-B7A6-B805F2EB68E9}"/>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716" xr:uid="{2B42929E-4EE2-426B-9FF5-B506642AC03E}"/>
    <cellStyle name="Normal 6 2 2 2 3" xfId="1259" xr:uid="{AB3181A9-B8DD-43B3-867B-73834FB701E2}"/>
    <cellStyle name="Normal 6 2 2 3" xfId="1602" xr:uid="{49E350DB-452C-4FAE-B4DE-0702A9833254}"/>
    <cellStyle name="Normal 6 2 2 4" xfId="1144" xr:uid="{7BF0A93F-68AD-498E-9F03-544E80A91136}"/>
    <cellStyle name="Normal 6 2 3" xfId="749" xr:uid="{557B45E5-E9AC-41E2-A811-61F73279F30D}"/>
    <cellStyle name="Normal 6 2 3 2" xfId="1669" xr:uid="{E39666D1-80DD-40B8-A977-DAE74CBE1F79}"/>
    <cellStyle name="Normal 6 2 3 3" xfId="1212" xr:uid="{6B3F5236-765C-45C7-8E43-92E8BA3D8966}"/>
    <cellStyle name="Normal 6 2 4" xfId="1555" xr:uid="{E3341495-C50F-48AF-AEAF-2EAB87E4316E}"/>
    <cellStyle name="Normal 6 2 5" xfId="1097" xr:uid="{73AAB150-0302-4933-A41B-8192A00B9089}"/>
    <cellStyle name="Normal 6 3" xfId="570" xr:uid="{00000000-0005-0000-0000-00009D020000}"/>
    <cellStyle name="Normal 6 4" xfId="658" xr:uid="{00000000-0005-0000-0000-00009E020000}"/>
    <cellStyle name="Normal 6 4 2" xfId="795" xr:uid="{94F48A41-6835-47F0-9973-4CC85AEA90D4}"/>
    <cellStyle name="Normal 6 4 2 2" xfId="1715" xr:uid="{7FD48F60-2257-4529-8D5A-18AB561AC607}"/>
    <cellStyle name="Normal 6 4 2 3" xfId="1258" xr:uid="{35B69EE0-E26E-4498-A567-0D33D83F0B37}"/>
    <cellStyle name="Normal 6 4 3" xfId="1601" xr:uid="{95A10965-7634-436D-9129-B2BCCB0EAB0B}"/>
    <cellStyle name="Normal 6 4 4" xfId="1143" xr:uid="{07D5F889-031C-40DE-99B7-62BEB888FE77}"/>
    <cellStyle name="Normal 6 5" xfId="748" xr:uid="{F98FC477-0AD5-4A86-A589-DD2204455DBE}"/>
    <cellStyle name="Normal 6 5 2" xfId="1668" xr:uid="{AC11B1AF-09A5-49E0-8A8B-FEAA39CCA2F1}"/>
    <cellStyle name="Normal 6 5 3" xfId="1211" xr:uid="{C4EE8FD7-539F-4549-93FA-0A8568E292B9}"/>
    <cellStyle name="Normal 6 6" xfId="1554" xr:uid="{E15B4B37-94EA-490C-A537-0924748695CC}"/>
    <cellStyle name="Normal 6 7" xfId="1096" xr:uid="{3EC259DA-7E59-485B-B49C-B63810F80D6D}"/>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744" xr:uid="{2B37EF9B-B170-471B-8A0F-35303CD0FD2F}"/>
    <cellStyle name="Normal 9 2 3" xfId="1287" xr:uid="{B5358120-79A3-4C5F-9ADC-4D68BA4680A8}"/>
    <cellStyle name="Normal 9 3" xfId="1630" xr:uid="{69E9BAF7-D428-4736-AE8D-4E7ECDE1E937}"/>
    <cellStyle name="Normal 9 4" xfId="1173" xr:uid="{A8C5CC0A-DC99-4D1A-A9CD-380F471B5C9A}"/>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717" xr:uid="{0BEF51D4-5A60-48EA-8E26-31B75DFC7DCB}"/>
    <cellStyle name="Note 2 2 2 3" xfId="1260" xr:uid="{114762BF-1E3E-4351-96E7-DD2E9859248A}"/>
    <cellStyle name="Note 2 2 3" xfId="1603" xr:uid="{7637495F-0A15-4B1B-9DB0-54FCECB819D9}"/>
    <cellStyle name="Note 2 2 4" xfId="1145" xr:uid="{3DF37925-320D-400B-8AEC-67DECC2D5F49}"/>
    <cellStyle name="Note 2 3" xfId="750" xr:uid="{AC5340EE-478E-47DC-8896-BD46672619DE}"/>
    <cellStyle name="Note 2 3 2" xfId="1670" xr:uid="{6E460930-FD1A-4EF9-8AC8-A170A6391E53}"/>
    <cellStyle name="Note 2 3 3" xfId="1213" xr:uid="{78DE89DB-311C-4768-8C23-5117E3D389D4}"/>
    <cellStyle name="Note 2 4" xfId="1556" xr:uid="{E571FC3C-2437-4B0A-BCEE-DD4DF63A8CEE}"/>
    <cellStyle name="Note 2 5" xfId="1098" xr:uid="{8500A620-B8A0-4346-9A11-86D8DBD4CB55}"/>
    <cellStyle name="Note 3" xfId="711" xr:uid="{00000000-0005-0000-0000-0000A6020000}"/>
    <cellStyle name="Note 3 2" xfId="825" xr:uid="{BE69DA9A-320A-423F-A18C-65A987CEC7F4}"/>
    <cellStyle name="Note 3 2 2" xfId="1745" xr:uid="{65CDFDCF-59C9-4DE9-8EC6-BB4D8E2B8019}"/>
    <cellStyle name="Note 3 2 3" xfId="1288" xr:uid="{64FB5281-662B-4EE4-B0CB-8C51AA4C3FCC}"/>
    <cellStyle name="Note 3 3" xfId="1631" xr:uid="{DABF9993-E0D6-4C87-A364-6631E3FC6314}"/>
    <cellStyle name="Note 3 4" xfId="1174" xr:uid="{C0E326B5-35F1-4086-866E-5A406502B0F2}"/>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721" xr:uid="{FD9BD9D3-F3C2-4A69-B6E6-0EA8BB7C764F}"/>
    <cellStyle name="Standard 4 2 2 2 2 2 3" xfId="1264" xr:uid="{EF45CC11-2982-4114-BA03-B6A3808C81B4}"/>
    <cellStyle name="Standard 4 2 2 2 2 3" xfId="1607" xr:uid="{E82C0854-D126-4055-8839-C6C95356977A}"/>
    <cellStyle name="Standard 4 2 2 2 2 4" xfId="1149" xr:uid="{7BB7F875-5AF1-40E5-9636-067D5BB8BE5A}"/>
    <cellStyle name="Standard 4 2 2 2 3" xfId="754" xr:uid="{3717BDF9-DF18-469D-A1A6-133293EAB916}"/>
    <cellStyle name="Standard 4 2 2 2 3 2" xfId="1674" xr:uid="{92B55024-8A0D-4571-903E-29EA97990729}"/>
    <cellStyle name="Standard 4 2 2 2 3 3" xfId="1217" xr:uid="{58DFEF25-6C88-4DB9-B6A3-46CFE0536125}"/>
    <cellStyle name="Standard 4 2 2 2 4" xfId="1560" xr:uid="{83E10B0A-89D0-4A8E-9182-96178820ABB3}"/>
    <cellStyle name="Standard 4 2 2 2 5" xfId="1102" xr:uid="{3C86473D-FA39-4F0D-A228-EA1A4339A5E2}"/>
    <cellStyle name="Standard 4 2 2 3" xfId="664" xr:uid="{00000000-0005-0000-0000-0000B2020000}"/>
    <cellStyle name="Standard 4 2 2 3 2" xfId="800" xr:uid="{B519ACEB-8D15-4BAB-914A-A2C2D0673E85}"/>
    <cellStyle name="Standard 4 2 2 3 2 2" xfId="1720" xr:uid="{F822AC3A-4F08-46A0-895C-F1C175BC0954}"/>
    <cellStyle name="Standard 4 2 2 3 2 3" xfId="1263" xr:uid="{CC2FEEC7-88A9-4565-A480-D775CD7420C1}"/>
    <cellStyle name="Standard 4 2 2 3 3" xfId="1606" xr:uid="{EE0AB611-AD95-4CCE-864D-9F706785B68B}"/>
    <cellStyle name="Standard 4 2 2 3 4" xfId="1148" xr:uid="{67B55184-1481-4502-A6D5-1C40B7939D99}"/>
    <cellStyle name="Standard 4 2 2 4" xfId="753" xr:uid="{CC2F9681-7221-4E0B-BE58-DE34D4DC40CF}"/>
    <cellStyle name="Standard 4 2 2 4 2" xfId="1673" xr:uid="{9F87DF05-7979-4BEC-9C01-01A54FF0255B}"/>
    <cellStyle name="Standard 4 2 2 4 3" xfId="1216" xr:uid="{0EAD0E22-ED1C-4B45-B9C7-23BA51A4184F}"/>
    <cellStyle name="Standard 4 2 2 5" xfId="1559" xr:uid="{10868A95-F620-4AA0-8C45-EB5BBD0935AD}"/>
    <cellStyle name="Standard 4 2 2 6" xfId="1101" xr:uid="{4EC4A641-0B4B-4671-BD07-F36577E4BD01}"/>
    <cellStyle name="Standard 4 2 3" xfId="583" xr:uid="{00000000-0005-0000-0000-0000B3020000}"/>
    <cellStyle name="Standard 4 2 3 2" xfId="666" xr:uid="{00000000-0005-0000-0000-0000B4020000}"/>
    <cellStyle name="Standard 4 2 3 2 2" xfId="802" xr:uid="{B5FE6E75-B41F-4CC0-BF1F-33B763CE0A2C}"/>
    <cellStyle name="Standard 4 2 3 2 2 2" xfId="1722" xr:uid="{3B8AEEDA-B59B-4AD7-A97E-AC4E5F7861E0}"/>
    <cellStyle name="Standard 4 2 3 2 2 3" xfId="1265" xr:uid="{3AC11D23-4EF4-4A66-8A76-0FA48C2B4738}"/>
    <cellStyle name="Standard 4 2 3 2 3" xfId="1608" xr:uid="{00EFB216-74DC-4384-B63D-1B0478BA58BA}"/>
    <cellStyle name="Standard 4 2 3 2 4" xfId="1150" xr:uid="{1919E66E-DD69-486F-B086-4389D85A3C36}"/>
    <cellStyle name="Standard 4 2 3 3" xfId="755" xr:uid="{A64374BC-823F-49AF-B773-E84014AFDB70}"/>
    <cellStyle name="Standard 4 2 3 3 2" xfId="1675" xr:uid="{9A095FAC-D947-4832-BB94-7BAE7B41BDDA}"/>
    <cellStyle name="Standard 4 2 3 3 3" xfId="1218" xr:uid="{523EB9A1-FB9F-486B-AC65-53EA85F915D6}"/>
    <cellStyle name="Standard 4 2 3 4" xfId="1561" xr:uid="{0E934349-0538-4D71-B139-5D235E8084B8}"/>
    <cellStyle name="Standard 4 2 3 5" xfId="1103" xr:uid="{68962E52-AA6D-4B6A-A95E-CFDC2947CE6F}"/>
    <cellStyle name="Standard 4 2 4" xfId="663" xr:uid="{00000000-0005-0000-0000-0000B5020000}"/>
    <cellStyle name="Standard 4 2 4 2" xfId="799" xr:uid="{9C2C791D-563B-4AED-BAA8-BB47B68C5354}"/>
    <cellStyle name="Standard 4 2 4 2 2" xfId="1719" xr:uid="{9593A120-7F67-4AA9-AEB9-BC4874483CAC}"/>
    <cellStyle name="Standard 4 2 4 2 3" xfId="1262" xr:uid="{37BAB852-5298-4429-B4D5-002EB28B874A}"/>
    <cellStyle name="Standard 4 2 4 3" xfId="1605" xr:uid="{39CC1A11-9A08-4890-9C99-9B68E3496326}"/>
    <cellStyle name="Standard 4 2 4 4" xfId="1147" xr:uid="{7B545DEB-4DB4-4BD3-80A5-46738FDE3E8B}"/>
    <cellStyle name="Standard 4 2 5" xfId="752" xr:uid="{A197A41C-0F12-46AA-AE19-171F357B5002}"/>
    <cellStyle name="Standard 4 2 5 2" xfId="1672" xr:uid="{50775E44-6EAA-47AC-B9BB-A7F1370D40FD}"/>
    <cellStyle name="Standard 4 2 5 3" xfId="1215" xr:uid="{BAC63EF9-0C62-49B6-85BC-F18B768C0D4D}"/>
    <cellStyle name="Standard 4 2 6" xfId="1558" xr:uid="{E7FB76F6-2FBB-4E33-B2CE-A1F97E547B91}"/>
    <cellStyle name="Standard 4 2 7" xfId="1100" xr:uid="{F2A8A346-D655-4DF3-8BD2-DA1D6F64D96B}"/>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724" xr:uid="{4357716F-1C79-4BF5-B0AE-99EA2897DEFB}"/>
    <cellStyle name="Standard 4 3 2 2 2 3" xfId="1267" xr:uid="{4D29BFC3-6E91-4C29-9A24-E37FDB3B6732}"/>
    <cellStyle name="Standard 4 3 2 2 3" xfId="1610" xr:uid="{D7D46A33-C237-4D1E-9F24-240F686743A3}"/>
    <cellStyle name="Standard 4 3 2 2 4" xfId="1152" xr:uid="{7209503E-C0A6-4AB9-B18D-418962048732}"/>
    <cellStyle name="Standard 4 3 2 3" xfId="757" xr:uid="{331D8F24-399E-43AE-9199-C0CEBBDF18BC}"/>
    <cellStyle name="Standard 4 3 2 3 2" xfId="1677" xr:uid="{033FECF9-4E5A-4479-933D-746309AB5F95}"/>
    <cellStyle name="Standard 4 3 2 3 3" xfId="1220" xr:uid="{5882EA37-0EBA-4D1C-A0C2-5773FE7F1CAF}"/>
    <cellStyle name="Standard 4 3 2 4" xfId="1563" xr:uid="{EE0A6149-E7D9-4D26-9000-F1D306EA33DD}"/>
    <cellStyle name="Standard 4 3 2 5" xfId="1105" xr:uid="{67C548D1-06A9-47C5-837D-D62157BA7AC9}"/>
    <cellStyle name="Standard 4 3 3" xfId="667" xr:uid="{00000000-0005-0000-0000-0000B9020000}"/>
    <cellStyle name="Standard 4 3 3 2" xfId="803" xr:uid="{D9FC3651-C083-4A3A-BBEB-35BDB75E6856}"/>
    <cellStyle name="Standard 4 3 3 2 2" xfId="1723" xr:uid="{DF9F966B-F88F-44B7-A15A-CE22DAA44033}"/>
    <cellStyle name="Standard 4 3 3 2 3" xfId="1266" xr:uid="{5488D85A-24D0-4FB1-88EE-6BF8B3201142}"/>
    <cellStyle name="Standard 4 3 3 3" xfId="1609" xr:uid="{A6938DC0-0024-4DF3-A75C-6F1B5ADBE804}"/>
    <cellStyle name="Standard 4 3 3 4" xfId="1151" xr:uid="{D6A121C9-BF5C-4195-9656-2DC45B0D8DA3}"/>
    <cellStyle name="Standard 4 3 4" xfId="756" xr:uid="{B582CC8D-4531-472B-9421-10B8AF6BE8B9}"/>
    <cellStyle name="Standard 4 3 4 2" xfId="1676" xr:uid="{F4DDA2DE-0A07-4CED-8BB1-E3FD7A139D8A}"/>
    <cellStyle name="Standard 4 3 4 3" xfId="1219" xr:uid="{905EA7D6-2516-409E-BD99-FEE796D9D73A}"/>
    <cellStyle name="Standard 4 3 5" xfId="1562" xr:uid="{12C34C1E-4676-417B-9469-CCBFF96459F6}"/>
    <cellStyle name="Standard 4 3 6" xfId="1104" xr:uid="{BAD92C7B-EA9E-4C0F-B788-6C5077FB1542}"/>
    <cellStyle name="Standard 4 4" xfId="586" xr:uid="{00000000-0005-0000-0000-0000BA020000}"/>
    <cellStyle name="Standard 4 4 2" xfId="669" xr:uid="{00000000-0005-0000-0000-0000BB020000}"/>
    <cellStyle name="Standard 4 4 2 2" xfId="805" xr:uid="{FA8A2B66-1108-407C-9F13-364C6D5A5AC0}"/>
    <cellStyle name="Standard 4 4 2 2 2" xfId="1725" xr:uid="{569AA091-7BAA-458F-AE2E-FCF7ACC48EA1}"/>
    <cellStyle name="Standard 4 4 2 2 3" xfId="1268" xr:uid="{64A0F0DE-F163-4C5B-B75A-855EBA6A1AC6}"/>
    <cellStyle name="Standard 4 4 2 3" xfId="1611" xr:uid="{5D779B60-059E-45E5-9ABE-6CD1BD0E6D7F}"/>
    <cellStyle name="Standard 4 4 2 4" xfId="1153" xr:uid="{9F2AB49A-7983-4CE1-B030-4D84A930F3E3}"/>
    <cellStyle name="Standard 4 4 3" xfId="758" xr:uid="{1DA9F4F4-EBC5-4578-BE84-7407C5EC93C7}"/>
    <cellStyle name="Standard 4 4 3 2" xfId="1678" xr:uid="{EBB4EBD9-ED28-47E0-9E5E-90BB15EC8352}"/>
    <cellStyle name="Standard 4 4 3 3" xfId="1221" xr:uid="{F55484C5-B6C9-4B42-89E3-DA28FC442EA8}"/>
    <cellStyle name="Standard 4 4 4" xfId="1564" xr:uid="{CFFFCCEE-CE50-4FED-8D03-87EC17945C7C}"/>
    <cellStyle name="Standard 4 4 5" xfId="1106" xr:uid="{839F4B7F-3864-4646-BB1B-917F64F87985}"/>
    <cellStyle name="Standard 4 5" xfId="662" xr:uid="{00000000-0005-0000-0000-0000BC020000}"/>
    <cellStyle name="Standard 4 5 2" xfId="798" xr:uid="{C39C8FBF-2901-4072-B80F-AE644911D338}"/>
    <cellStyle name="Standard 4 5 2 2" xfId="1718" xr:uid="{1ED1947F-ACE4-4663-BC28-B263D230669C}"/>
    <cellStyle name="Standard 4 5 2 3" xfId="1261" xr:uid="{AEF0777F-2EFF-493B-B5E6-E8E679AF7CDB}"/>
    <cellStyle name="Standard 4 5 3" xfId="1604" xr:uid="{1CA78B1C-BB5F-46D6-87C6-A9C4C34C1DB4}"/>
    <cellStyle name="Standard 4 5 4" xfId="1146" xr:uid="{F903FEF4-05C2-416F-B9A4-F07D2C99CE89}"/>
    <cellStyle name="Standard 4 6" xfId="751" xr:uid="{A1D7548D-B817-4A92-9F01-B4F2C2CCAE96}"/>
    <cellStyle name="Standard 4 6 2" xfId="1671" xr:uid="{BB72B3A5-8CA1-4E9E-AE16-F588A61053E1}"/>
    <cellStyle name="Standard 4 6 3" xfId="1214" xr:uid="{6BD72C48-63C9-4715-847F-ECCD11C96B90}"/>
    <cellStyle name="Standard 4 7" xfId="1557" xr:uid="{30E6D8B4-A2B1-40F0-B768-D1D5ECCCA331}"/>
    <cellStyle name="Standard 4 8" xfId="1099" xr:uid="{B743D74A-0B57-4FF0-A41E-BFB9470CE611}"/>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laudio.suendermann@stannol.de" TargetMode="External"/><Relationship Id="rId1" Type="http://schemas.openxmlformats.org/officeDocument/2006/relationships/hyperlink" Target="mailto:claudio.suendermann@stanno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baseColWidth="10"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11847</v>
      </c>
      <c r="F13" s="225" t="s">
        <v>11856</v>
      </c>
      <c r="G13" s="24"/>
    </row>
    <row r="14" spans="1:7" ht="57">
      <c r="A14" s="388"/>
      <c r="B14" s="222">
        <v>1.01</v>
      </c>
      <c r="C14" s="223" t="s">
        <v>12</v>
      </c>
      <c r="D14" s="224">
        <v>44523</v>
      </c>
      <c r="E14" s="223" t="s">
        <v>11848</v>
      </c>
      <c r="F14" s="225" t="s">
        <v>11856</v>
      </c>
      <c r="G14" s="24"/>
    </row>
    <row r="15" spans="1:7" ht="57">
      <c r="A15" s="388"/>
      <c r="B15" s="222">
        <v>1.02</v>
      </c>
      <c r="C15" s="223" t="s">
        <v>12</v>
      </c>
      <c r="D15" s="224">
        <v>44553</v>
      </c>
      <c r="E15" s="223" t="s">
        <v>11849</v>
      </c>
      <c r="F15" s="225" t="s">
        <v>11856</v>
      </c>
      <c r="G15" s="24"/>
    </row>
    <row r="16" spans="1:7" ht="91.2">
      <c r="A16" s="388"/>
      <c r="B16" s="222">
        <v>1.1000000000000001</v>
      </c>
      <c r="C16" s="223" t="s">
        <v>12</v>
      </c>
      <c r="D16" s="224">
        <v>44848</v>
      </c>
      <c r="E16" s="223" t="s">
        <v>11850</v>
      </c>
      <c r="F16" s="225" t="s">
        <v>11857</v>
      </c>
      <c r="G16" s="24"/>
    </row>
    <row r="17" spans="1:7" ht="45.6">
      <c r="A17" s="388"/>
      <c r="B17" s="222">
        <v>1.1100000000000001</v>
      </c>
      <c r="C17" s="223" t="s">
        <v>12</v>
      </c>
      <c r="D17" s="224">
        <v>44869</v>
      </c>
      <c r="E17" s="223" t="s">
        <v>11851</v>
      </c>
      <c r="F17" s="225" t="s">
        <v>11857</v>
      </c>
      <c r="G17" s="24"/>
    </row>
    <row r="18" spans="1:7" ht="45.6">
      <c r="A18" s="388"/>
      <c r="B18" s="222">
        <v>1.2</v>
      </c>
      <c r="C18" s="223" t="s">
        <v>12</v>
      </c>
      <c r="D18" s="224">
        <v>45058</v>
      </c>
      <c r="E18" s="223" t="s">
        <v>11900</v>
      </c>
      <c r="F18" s="225" t="s">
        <v>11858</v>
      </c>
      <c r="G18" s="24"/>
    </row>
    <row r="19" spans="1:7" ht="57">
      <c r="A19" s="388"/>
      <c r="B19" s="222">
        <v>1.3</v>
      </c>
      <c r="C19" s="223" t="s">
        <v>12</v>
      </c>
      <c r="D19" s="224">
        <v>45408</v>
      </c>
      <c r="E19" s="286" t="s">
        <v>19408</v>
      </c>
      <c r="F19" s="225" t="s">
        <v>11901</v>
      </c>
      <c r="G19" s="24"/>
    </row>
    <row r="20" spans="1:7" ht="57">
      <c r="A20" s="388"/>
      <c r="B20" s="291" t="s">
        <v>18067</v>
      </c>
      <c r="C20" s="223" t="s">
        <v>12</v>
      </c>
      <c r="D20" s="224">
        <v>45772</v>
      </c>
      <c r="E20" s="286" t="s">
        <v>18601</v>
      </c>
      <c r="F20" s="225" t="s">
        <v>18718</v>
      </c>
      <c r="G20" s="24"/>
    </row>
    <row r="21" spans="1:7" ht="79.8">
      <c r="A21" s="388"/>
      <c r="B21" s="291" t="s">
        <v>19500</v>
      </c>
      <c r="C21" s="223" t="s">
        <v>12</v>
      </c>
      <c r="D21" s="384">
        <v>45947</v>
      </c>
      <c r="E21" s="385" t="s">
        <v>19503</v>
      </c>
      <c r="F21" s="225" t="s">
        <v>19499</v>
      </c>
      <c r="G21" s="24"/>
    </row>
    <row r="22" spans="1:7" ht="68.400000000000006">
      <c r="A22" s="388"/>
      <c r="B22" s="291">
        <v>2.11</v>
      </c>
      <c r="C22" s="223" t="s">
        <v>12</v>
      </c>
      <c r="D22" s="384">
        <v>46129</v>
      </c>
      <c r="E22" s="385" t="s">
        <v>20351</v>
      </c>
      <c r="F22" s="225" t="s">
        <v>19546</v>
      </c>
      <c r="G22" s="24"/>
    </row>
    <row r="23" spans="1:7" ht="13.2" thickBot="1">
      <c r="A23" s="389"/>
      <c r="B23" s="393" t="str">
        <f ca="1">OFFSET(L!$C$1,MATCH("General"&amp;"Cpy",L!$A:$A,0)-1,SL,,)</f>
        <v>© 2026 Responsible Minerals Initiative. All rights reserved.</v>
      </c>
      <c r="C23" s="393"/>
      <c r="D23" s="393"/>
      <c r="E23" s="393"/>
      <c r="F23" s="393"/>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43.2">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13.4">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38">
      <c r="A32" s="125" t="str">
        <f t="shared" si="2"/>
        <v>InstructionsA33</v>
      </c>
      <c r="B32" s="125" t="s">
        <v>355</v>
      </c>
      <c r="C32" s="125" t="s">
        <v>463</v>
      </c>
      <c r="D32" s="125" t="s">
        <v>18704</v>
      </c>
      <c r="E32" s="378" t="s">
        <v>18948</v>
      </c>
      <c r="F32" s="243" t="s">
        <v>19315</v>
      </c>
      <c r="G32" s="125" t="s">
        <v>18949</v>
      </c>
      <c r="H32" s="274" t="s">
        <v>18950</v>
      </c>
      <c r="I32" s="125" t="s">
        <v>18951</v>
      </c>
    </row>
    <row r="33" spans="1:9" ht="138">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62.2">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193.2">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65.6">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39.6">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207">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3.2">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89.8">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8">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79.4">
      <c r="A113" s="125" t="str">
        <f t="shared" si="7"/>
        <v>DefinitionsC5</v>
      </c>
      <c r="B113" s="125" t="s">
        <v>643</v>
      </c>
      <c r="C113" s="125" t="s">
        <v>775</v>
      </c>
      <c r="D113" s="125" t="s">
        <v>776</v>
      </c>
      <c r="E113" s="238" t="s">
        <v>777</v>
      </c>
      <c r="F113" s="239" t="s">
        <v>778</v>
      </c>
      <c r="G113" s="125" t="s">
        <v>779</v>
      </c>
      <c r="H113" s="274" t="s">
        <v>780</v>
      </c>
      <c r="I113" s="125" t="s">
        <v>17966</v>
      </c>
    </row>
    <row r="114" spans="1:9" ht="110.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38">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96.6">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7">
      <c r="A122" s="125" t="str">
        <f t="shared" si="7"/>
        <v>DefinitionsC14</v>
      </c>
      <c r="B122" s="125" t="s">
        <v>643</v>
      </c>
      <c r="C122" s="125" t="s">
        <v>819</v>
      </c>
      <c r="D122" s="125" t="s">
        <v>801</v>
      </c>
      <c r="E122" s="238" t="s">
        <v>802</v>
      </c>
      <c r="F122" s="239" t="s">
        <v>803</v>
      </c>
      <c r="G122" s="125" t="s">
        <v>804</v>
      </c>
      <c r="H122" s="274" t="s">
        <v>805</v>
      </c>
      <c r="I122" s="125" t="s">
        <v>17971</v>
      </c>
    </row>
    <row r="123" spans="1:9" ht="41.5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8">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55.2">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62.2">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3.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5.2">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8">
      <c r="A175" s="125" t="str">
        <f t="shared" si="11"/>
        <v>Declaration</v>
      </c>
      <c r="B175" s="125" t="s">
        <v>857</v>
      </c>
      <c r="D175" s="125" t="s">
        <v>1012</v>
      </c>
      <c r="E175" s="238" t="s">
        <v>1013</v>
      </c>
      <c r="F175" s="258" t="s">
        <v>1014</v>
      </c>
      <c r="G175" s="125" t="s">
        <v>1015</v>
      </c>
      <c r="H175" s="274" t="s">
        <v>1016</v>
      </c>
      <c r="I175" s="125"/>
    </row>
    <row r="176" spans="1:9" ht="69">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4">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6">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0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0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05" customHeight="1">
      <c r="A296" s="125" t="str">
        <f t="shared" si="13"/>
        <v>CheckerJ78</v>
      </c>
      <c r="B296" s="125" t="s">
        <v>1189</v>
      </c>
      <c r="C296" s="125" t="s">
        <v>18438</v>
      </c>
      <c r="G296"/>
      <c r="H296" s="274"/>
    </row>
    <row r="297" spans="1:9" ht="52.05" customHeight="1">
      <c r="A297" s="125" t="str">
        <f t="shared" si="13"/>
        <v>CheckerJ79</v>
      </c>
      <c r="B297" s="125" t="s">
        <v>1189</v>
      </c>
      <c r="C297" s="125" t="s">
        <v>18439</v>
      </c>
      <c r="G297"/>
      <c r="H297" s="274"/>
    </row>
    <row r="298" spans="1:9" ht="52.0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49999999999997"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05" customHeight="1">
      <c r="A337" s="125" t="str">
        <f t="shared" si="13"/>
        <v>Checker</v>
      </c>
      <c r="B337" s="125" t="s">
        <v>1189</v>
      </c>
      <c r="D337" s="125" t="s">
        <v>1291</v>
      </c>
      <c r="E337" s="242" t="s">
        <v>1292</v>
      </c>
      <c r="F337" s="239" t="s">
        <v>1293</v>
      </c>
      <c r="G337" s="246" t="s">
        <v>1294</v>
      </c>
      <c r="H337" s="274" t="s">
        <v>1295</v>
      </c>
      <c r="I337" s="125" t="s">
        <v>18062</v>
      </c>
    </row>
    <row r="338" spans="1:9" ht="41.4">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18B18F1-7505-4AEC-B88A-46BA6D05EE43}"/>
    </customSheetView>
    <customSheetView guid="{4BDF1A28-30D5-449D-B20E-D6C97EF9FAE1}" showAutoFilter="1">
      <selection activeCell="C174" sqref="C174"/>
      <pageMargins left="0" right="0" top="0" bottom="0" header="0" footer="0"/>
      <pageSetup paperSize="9" orientation="portrait"/>
      <autoFilter ref="B1:N1" xr:uid="{B5B3ED8D-3125-48E7-9FDC-952E1FF6F566}"/>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164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CD69CBB-9CAB-4F49-9022-0AF2C34D1FC9}"/>
    </customSheetView>
    <customSheetView guid="{4BDF1A28-30D5-449D-B20E-D6C97EF9FAE1}" showAutoFilter="1">
      <selection activeCell="C1" sqref="C1:D65536"/>
      <pageMargins left="0" right="0" top="0" bottom="0" header="0" footer="0"/>
      <pageSetup orientation="portrait"/>
      <autoFilter ref="B1:C1" xr:uid="{909C5797-A9BC-4ABD-BB51-E225E3549492}"/>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07.8">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81">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32.4">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549999999999997"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5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48.6">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29.6">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10.6">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13.4">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45.80000000000001">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210.6">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48.6">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64.8">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6.2">
      <c r="A35" s="226"/>
      <c r="B35" s="178"/>
    </row>
    <row r="36" spans="1:2" ht="68.5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29.6">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2.4">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32.4">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4.8">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97.2">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2">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45.80000000000001">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32.4">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6.05" customHeight="1">
      <c r="A45" s="216"/>
      <c r="B45" s="178"/>
    </row>
    <row r="46" spans="1:2" ht="64.8">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2.0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64.8">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32.4">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48.6">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32.4">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549999999999997" customHeight="1">
      <c r="A55" s="92" t="str">
        <f ca="1">OFFSET(L!$C$1,MATCH("Instructions"&amp;ADDRESS(ROW(),COLUMN(),4),L!$A:$A,0)-1,SL,,)</f>
        <v>8. Straße der Schmelzhütte – Geben Sie den Straßennamen des Schmelzhüttenstandortes an. Das Ausfüllen dieses Feldes ist freiwillig.</v>
      </c>
      <c r="B55" s="178"/>
    </row>
    <row r="56" spans="1:2" ht="16.2">
      <c r="A56" s="92" t="str">
        <f ca="1">OFFSET(L!$C$1,MATCH("Instructions"&amp;ADDRESS(ROW(),COLUMN(),4),L!$A:$A,0)-1,SL,,)</f>
        <v>9. Ort der Schmelzhütte – Geben Sie den Namen des Ortes an, in dem sich die Schmelzhütte befindet. Das Ausfüllen dieses Feldes ist freiwillig.</v>
      </c>
      <c r="B56" s="178"/>
    </row>
    <row r="57" spans="1:2" ht="34.049999999999997"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62">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32.4">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48.6">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64.8">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100.0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2.4">
      <c r="A63" s="92" t="str">
        <f ca="1">OFFSET(L!$C$1,MATCH("Instructions"&amp;ADDRESS(ROW(),COLUMN(),4),L!$A:$A,0)-1,SL,,)</f>
        <v xml:space="preserve">16. Anmerkungen - geben Sie Ihre Anmerkungen zu den Schmelzhütten in das Textfeld ein. Beispiel: Smelter is being acquired by Company YYY </v>
      </c>
      <c r="B63" s="178"/>
    </row>
    <row r="64" spans="1:2" ht="16.2">
      <c r="A64" s="216"/>
      <c r="B64" s="178"/>
    </row>
    <row r="65" spans="1:2" ht="32.4">
      <c r="A65" s="217" t="str">
        <f ca="1">OFFSET(L!$C$1,MATCH("Instructions"&amp;ADDRESS(ROW(),COLUMN(),4),L!$A:$A,0)-1,SL,,)</f>
        <v>Anleitung zum Ausfüllen Registerkarte „Minenliste“.  Die Kommentare nur in englischer Sprache.</v>
      </c>
      <c r="B65" s="178"/>
    </row>
    <row r="66" spans="1:2" ht="32.4">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2.4">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6.2">
      <c r="A68" s="92" t="str">
        <f ca="1">OFFSET(L!$C$1,MATCH("Instructions"&amp;ADDRESS(ROW(),COLUMN(),4),L!$A:$A,0)-1,SL,,)</f>
        <v>3. Name der Bergbauanlage (Bergbaustandort) - Geben Sie den Name der Bergbauanlage so ein, wie Sie ihn kennen.</v>
      </c>
      <c r="B68" s="178"/>
    </row>
    <row r="69" spans="1:2" ht="48.6">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16.2">
      <c r="A70" s="92" t="str">
        <f ca="1">OFFSET(L!$C$1,MATCH("Instructions"&amp;ADDRESS(ROW(),COLUMN(),4),L!$A:$A,0)-1,SL,,)</f>
        <v>5. Quelle der Bergbauanlage Identifikationsnummer - das ist die Quelle der Bergbauanlage, welche in der Spalte D eingegeben wurde.</v>
      </c>
      <c r="B70" s="178"/>
    </row>
    <row r="71" spans="1:2" ht="16.2">
      <c r="A71" s="92" t="str">
        <f ca="1">OFFSET(L!$C$1,MATCH("Instructions"&amp;ADDRESS(ROW(),COLUMN(),4),L!$A:$A,0)-1,SL,,)</f>
        <v>6. Bergbauanlage Land -  Benutzen Sie bitte das Pull-down Menü, um das Land der Bergbauanlage auszuwählen.</v>
      </c>
      <c r="B71" s="178"/>
    </row>
    <row r="72" spans="1:2" ht="16.2">
      <c r="A72" s="92" t="str">
        <f ca="1">OFFSET(L!$C$1,MATCH("Instructions"&amp;ADDRESS(ROW(),COLUMN(),4),L!$A:$A,0)-1,SL,,)</f>
        <v>7. Straße der Bergbauanlage – Geben Sie den Straßennamen des Bergbauanlage Standortes an. Das Ausfüllen dieses Feldes ist freiwillig.</v>
      </c>
      <c r="B72" s="178"/>
    </row>
    <row r="73" spans="1:2" ht="16.2">
      <c r="A73" s="92" t="str">
        <f ca="1">OFFSET(L!$C$1,MATCH("Instructions"&amp;ADDRESS(ROW(),COLUMN(),4),L!$A:$A,0)-1,SL,,)</f>
        <v>8. Ort der Bergbauanlage – Geben Sie den Namen des Ortes an, in dem sich die Bergbauanlage befindet. Das Ausfüllen dieses Feldes ist freiwillig.</v>
      </c>
      <c r="B73" s="178"/>
    </row>
    <row r="74" spans="1:2" ht="16.2">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97.2">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8.6">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48.6">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2.4">
      <c r="A78" s="92" t="str">
        <f ca="1">OFFSET(L!$C$1,MATCH("Instructions"&amp;ADDRESS(ROW(),COLUMN(),4),L!$A:$A,0)-1,SL,,)</f>
        <v xml:space="preserve">13. Anmerkungen - geben Sie Ihre Anmerkungen zu den Bergbauanlagen in das Textfeld ein. Beispiel: Mine is being acquired by Company YYY </v>
      </c>
      <c r="B78" s="178"/>
    </row>
    <row r="79" spans="1:2" ht="16.2">
      <c r="A79" s="216"/>
      <c r="B79" s="178"/>
    </row>
    <row r="80" spans="1:2" ht="97.2">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6.2">
      <c r="A81" s="216"/>
      <c r="B81" s="178"/>
    </row>
    <row r="82" spans="1:2" ht="18" customHeight="1">
      <c r="A82" s="93" t="str">
        <f ca="1">OFFSET(L!$C$1,MATCH("Instructions"&amp;ADDRESS(ROW(),COLUMN(),4),L!$A:$A,0)-1,SL,,)</f>
        <v>Allgemeine Geschäftsbedingungen (AGB)</v>
      </c>
      <c r="B82" s="178"/>
    </row>
    <row r="83" spans="1:2" ht="113.4">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64.8">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64.8">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29.6">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8.6">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16.2">
      <c r="A88" s="93" t="str">
        <f ca="1">OFFSET(L!$C$1,MATCH("Instructions"&amp;ADDRESS(ROW(),COLUMN(),4),L!$A:$A,0)-1,SL,,)</f>
        <v xml:space="preserve">Beim Bearbeiten und der Benutzung der Liste oder eines jeglichen Werkzeuges und der Beachtung dessen, stimmt der Anwender dem vorhergehenden zu.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Posten</v>
      </c>
      <c r="C2" s="176" t="str">
        <f ca="1">OFFSET(L!$C$1,MATCH("Definitions"&amp;ADDRESS(ROW(),COLUMN(),4),L!$A:$A,0)-1,SL,,)</f>
        <v>Definition</v>
      </c>
      <c r="D2" s="398"/>
      <c r="E2" s="177"/>
    </row>
    <row r="3" spans="1:8" ht="48.6">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8"/>
      <c r="E3" s="178"/>
    </row>
    <row r="4" spans="1:8" ht="64.8">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398"/>
      <c r="E4" s="178" t="s">
        <v>13</v>
      </c>
    </row>
    <row r="5" spans="1:8" ht="129.6">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8"/>
      <c r="E5" s="178"/>
    </row>
    <row r="6" spans="1:8" ht="64.8">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8"/>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8"/>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8"/>
      <c r="E8" s="178"/>
    </row>
    <row r="9" spans="1:8" ht="64.8">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8"/>
      <c r="E9" s="178" t="s">
        <v>15</v>
      </c>
    </row>
    <row r="10" spans="1:8" ht="81">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8"/>
      <c r="E10" s="178" t="s">
        <v>16</v>
      </c>
    </row>
    <row r="11" spans="1:8" ht="64.8">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8"/>
      <c r="E11" s="178" t="s">
        <v>15</v>
      </c>
      <c r="H11" s="155">
        <v>14</v>
      </c>
    </row>
    <row r="12" spans="1:8" ht="32.4">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8"/>
      <c r="E12" s="178"/>
    </row>
    <row r="13" spans="1:8" ht="81">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8"/>
      <c r="E13" s="178"/>
    </row>
    <row r="14" spans="1:8" ht="113.4">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8"/>
      <c r="E14" s="178"/>
    </row>
    <row r="15" spans="1:8" ht="16.2">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398"/>
      <c r="E15" s="178"/>
    </row>
    <row r="16" spans="1:8" ht="48.6">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398"/>
      <c r="E16" s="178" t="s">
        <v>15</v>
      </c>
    </row>
    <row r="17" spans="1:5" ht="81">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8"/>
      <c r="E17" s="178"/>
    </row>
    <row r="18" spans="1:5" ht="64.8">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8"/>
      <c r="E18" s="178"/>
    </row>
    <row r="19" spans="1:5" ht="97.2">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398"/>
      <c r="E19" s="178"/>
    </row>
    <row r="20" spans="1:5" ht="32.4">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8"/>
      <c r="E20" s="178"/>
    </row>
    <row r="21" spans="1:5" ht="113.4">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398"/>
      <c r="E21" s="178" t="s">
        <v>15</v>
      </c>
    </row>
    <row r="22" spans="1:5" ht="81">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398"/>
      <c r="E22" s="178" t="s">
        <v>16</v>
      </c>
    </row>
    <row r="23" spans="1:5" ht="64.8">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8"/>
      <c r="E23" s="178"/>
    </row>
    <row r="24" spans="1:5" ht="145.80000000000001">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8"/>
      <c r="E24" s="178" t="s">
        <v>15</v>
      </c>
    </row>
    <row r="25" spans="1:5" ht="145.80000000000001">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8"/>
      <c r="E25" s="178" t="s">
        <v>13</v>
      </c>
    </row>
    <row r="26" spans="1:5" ht="81">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8"/>
      <c r="E26" s="178"/>
    </row>
    <row r="27" spans="1:5" ht="64.8">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8"/>
      <c r="E27" s="178"/>
    </row>
    <row r="28" spans="1:5" ht="16.2">
      <c r="A28" s="175"/>
      <c r="B28" s="400" t="str">
        <f ca="1">OFFSET(L!$C$1,MATCH("Definitions"&amp;ADDRESS(ROW(),COLUMN(),4),L!$A:$A,0)-1,SL,,)</f>
        <v>* Weitere Informationen zu primären und sekundären Quellen für dieses Mineral finden Sie im EMRT-Leitfaden zum Ausfüllen.</v>
      </c>
      <c r="C28" s="400"/>
      <c r="D28" s="398"/>
      <c r="E28" s="178"/>
    </row>
    <row r="29" spans="1:5" ht="16.2">
      <c r="A29" s="175"/>
      <c r="B29" s="397" t="str">
        <f ca="1">OFFSET(L!$C$1,MATCH("General"&amp;"Cpy",L!$A:$A,0)-1,SL,,)</f>
        <v>© 2026 Responsible Minerals Initiative. All rights reserved.</v>
      </c>
      <c r="C29" s="397"/>
      <c r="D29" s="398"/>
      <c r="E29" s="178"/>
    </row>
    <row r="30" spans="1:5" ht="13.2" thickBot="1">
      <c r="A30" s="179"/>
      <c r="B30" s="180"/>
      <c r="C30" s="180"/>
      <c r="D30" s="399"/>
    </row>
    <row r="31" spans="1:5" ht="13.2"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7" zoomScaleNormal="100" workbookViewId="0">
      <selection activeCell="D11" sqref="D11:J11"/>
    </sheetView>
  </sheetViews>
  <sheetFormatPr baseColWidth="10"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34"/>
      <c r="B1" s="435"/>
      <c r="C1" s="435"/>
      <c r="D1" s="435"/>
      <c r="E1" s="435"/>
      <c r="F1" s="435"/>
      <c r="G1" s="435"/>
      <c r="H1" s="435"/>
      <c r="I1" s="435"/>
      <c r="J1" s="435"/>
      <c r="K1" s="436"/>
      <c r="L1" s="101"/>
      <c r="P1" s="2"/>
      <c r="Q1" s="2"/>
      <c r="R1" s="2"/>
      <c r="S1" s="2"/>
      <c r="T1" s="2"/>
      <c r="U1" s="2"/>
      <c r="V1" s="2"/>
      <c r="W1" s="2"/>
      <c r="X1" s="2"/>
      <c r="Y1" s="2"/>
      <c r="Z1" s="2"/>
      <c r="AA1" s="2"/>
      <c r="AB1" s="2"/>
      <c r="AC1" s="2"/>
      <c r="AD1" s="2"/>
      <c r="AE1" s="2"/>
      <c r="AF1" s="2"/>
      <c r="AG1" s="2"/>
      <c r="AH1" s="2"/>
    </row>
    <row r="2" spans="1:34" ht="81.75" customHeight="1">
      <c r="A2" s="27"/>
      <c r="B2" s="281"/>
      <c r="C2" s="28"/>
      <c r="D2" s="437" t="str">
        <f ca="1">OFFSET(L!$C$1,MATCH("Declaration"&amp;ADDRESS(ROW(),COLUMN(),4),L!$A:$A,0)-1,SL,,)</f>
        <v>Erweiterte Vorlage für Mineralienberichte (EMRT)</v>
      </c>
      <c r="E2" s="438"/>
      <c r="F2" s="438"/>
      <c r="G2" s="438"/>
      <c r="H2" s="438"/>
      <c r="I2" s="438"/>
      <c r="J2" s="43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17897</v>
      </c>
      <c r="E3" s="422"/>
      <c r="F3" s="423"/>
      <c r="G3" s="423"/>
      <c r="H3" s="423"/>
      <c r="I3" s="423"/>
      <c r="J3" s="383" t="s">
        <v>19553</v>
      </c>
      <c r="K3" s="29"/>
      <c r="L3" s="101"/>
      <c r="P3" s="38">
        <f>MATCH($D$3,LN,0)</f>
        <v>6</v>
      </c>
    </row>
    <row r="4" spans="1:34" ht="16.2">
      <c r="A4" s="27"/>
      <c r="B4" s="443" t="str">
        <f ca="1">OFFSET(L!$C$1,MATCH("Declaration"&amp;ADDRESS(ROW(),COLUMN(),4),L!$A:$A,0)-1,SL,,)</f>
        <v>Der Zweck dieses Dokuments ist die Erfassung von Beschaffungsinformationen für Cobalt und natürlicher Glimmer, welche in Produkten genutzt werden.</v>
      </c>
      <c r="C4" s="443"/>
      <c r="D4" s="443"/>
      <c r="E4" s="443"/>
      <c r="F4" s="443"/>
      <c r="G4" s="443"/>
      <c r="H4" s="443"/>
      <c r="I4" s="447" t="str">
        <f ca="1">OFFSET(L!$C$1,MATCH("Declaration"&amp;ADDRESS(ROW(),COLUMN(),4),L!$A:$A,0)-1,SL,,)</f>
        <v>Link zu den Bedingungen</v>
      </c>
      <c r="J4" s="447"/>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43" t="str">
        <f ca="1">OFFSET(L!$C$1,MATCH("Declaration"&amp;ADDRESS(ROW(),COLUMN(),4),L!$A:$A,0)-1,SL,,)</f>
        <v>Pflichtfelder sind mit einem Sternchen (*) gekennzeichnet.  Im Tab „Instruktionen“ finden Sie eine Anleitung zur Beantwortung aller Fragen.</v>
      </c>
      <c r="C6" s="443"/>
      <c r="D6" s="443"/>
      <c r="E6" s="443"/>
      <c r="F6" s="443"/>
      <c r="G6" s="443"/>
      <c r="H6" s="443"/>
      <c r="I6" s="443"/>
      <c r="J6" s="443"/>
      <c r="K6" s="29"/>
      <c r="L6" s="103" t="s">
        <v>18</v>
      </c>
      <c r="P6" s="2"/>
      <c r="Q6" s="2"/>
      <c r="R6" s="2"/>
      <c r="S6" s="2"/>
      <c r="T6" s="2"/>
      <c r="U6" s="2"/>
      <c r="V6" s="2"/>
      <c r="W6" s="2"/>
      <c r="X6" s="2"/>
      <c r="Y6" s="2"/>
      <c r="Z6" s="2"/>
      <c r="AA6" s="2"/>
      <c r="AB6" s="2"/>
      <c r="AC6" s="2"/>
      <c r="AD6" s="2"/>
      <c r="AE6" s="2"/>
      <c r="AF6" s="2"/>
      <c r="AG6" s="2"/>
      <c r="AH6" s="2"/>
    </row>
    <row r="7" spans="1:34" ht="16.2">
      <c r="A7" s="27"/>
      <c r="B7" s="448" t="str">
        <f ca="1">OFFSET(L!$C$1,MATCH("Declaration"&amp;ADDRESS(ROW(),COLUMN(),4),L!$A:$A,0)-1,SL,,)</f>
        <v>Firmenangaben</v>
      </c>
      <c r="C7" s="448"/>
      <c r="D7" s="448"/>
      <c r="E7" s="448"/>
      <c r="F7" s="448"/>
      <c r="G7" s="448"/>
      <c r="H7" s="448"/>
      <c r="I7" s="448"/>
      <c r="J7" s="448"/>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Firmenname (*):</v>
      </c>
      <c r="C8" s="65"/>
      <c r="D8" s="440" t="s">
        <v>20352</v>
      </c>
      <c r="E8" s="441"/>
      <c r="F8" s="441"/>
      <c r="G8" s="441"/>
      <c r="H8" s="441"/>
      <c r="I8" s="441"/>
      <c r="J8" s="44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Geltungsbereich der Erklärung (*):</v>
      </c>
      <c r="C9" s="65"/>
      <c r="D9" s="426" t="s">
        <v>19</v>
      </c>
      <c r="E9" s="427"/>
      <c r="F9" s="427"/>
      <c r="G9" s="428"/>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9" t="str">
        <f ca="1">OFFSET(L!$C$1,MATCH("Declaration"&amp;ADDRESS(ROW(),COLUMN(),4)&amp;LEFT($D$9,1),L!$A:$A,0)-1,SL,,)</f>
        <v>Beschreibung des Geltungsbereichs</v>
      </c>
      <c r="C10" s="111"/>
      <c r="D10" s="444"/>
      <c r="E10" s="445"/>
      <c r="F10" s="445"/>
      <c r="G10" s="445"/>
      <c r="H10" s="445"/>
      <c r="I10" s="445"/>
      <c r="J10" s="446"/>
      <c r="K10" s="29"/>
      <c r="L10" s="103"/>
      <c r="Q10" s="2"/>
      <c r="R10" s="2"/>
      <c r="S10" s="2"/>
      <c r="T10" s="2"/>
      <c r="U10" s="2"/>
      <c r="V10" s="2"/>
      <c r="W10" s="2"/>
      <c r="X10" s="2"/>
      <c r="Y10" s="2"/>
      <c r="Z10" s="2"/>
      <c r="AA10" s="2"/>
      <c r="AB10" s="2"/>
      <c r="AC10" s="2"/>
      <c r="AD10" s="2"/>
      <c r="AE10" s="2"/>
      <c r="AF10" s="2"/>
      <c r="AG10" s="2"/>
      <c r="AH10" s="2"/>
    </row>
    <row r="11" spans="1:34" ht="16.2">
      <c r="A11" s="31"/>
      <c r="B11" s="450"/>
      <c r="C11" s="111"/>
      <c r="D11" s="451" t="str">
        <f ca="1">IF(D9=Q9,OFFSET(L!$C$1,MATCH("Declaration"&amp;ADDRESS(ROW(),COLUMN(),4),L!$A:$A,0)-1,SL,,),"")</f>
        <v/>
      </c>
      <c r="E11" s="452"/>
      <c r="F11" s="452"/>
      <c r="G11" s="452"/>
      <c r="H11" s="452"/>
      <c r="I11" s="452"/>
      <c r="J11" s="453"/>
      <c r="K11" s="29"/>
      <c r="L11" s="103"/>
      <c r="Q11" s="2"/>
      <c r="R11" s="2"/>
      <c r="S11" s="2"/>
      <c r="T11" s="2"/>
      <c r="U11" s="2"/>
      <c r="V11" s="2"/>
      <c r="W11" s="2"/>
      <c r="X11" s="2"/>
      <c r="Y11" s="2"/>
      <c r="Z11" s="2"/>
      <c r="AA11" s="366" t="s">
        <v>18594</v>
      </c>
      <c r="AB11" s="2"/>
      <c r="AC11" s="2"/>
      <c r="AD11" s="2"/>
      <c r="AE11" s="2"/>
      <c r="AF11" s="2"/>
      <c r="AG11" s="2"/>
      <c r="AH11" s="2"/>
    </row>
    <row r="12" spans="1:34" ht="30">
      <c r="A12" s="31"/>
      <c r="B12" s="382" t="str">
        <f ca="1">OFFSET(L!$C$1,MATCH("Declaration"&amp;ADDRESS(ROW(),COLUMN(),4),L!$A:$A,0)-1,SL,,)</f>
        <v>Das antragstellende Unternehmen muss alle Mineralien ausgewählt, die in den Geltungsbereich der Erklärung fallen (*)</v>
      </c>
      <c r="C12" s="111"/>
      <c r="D12" s="370" t="s">
        <v>40</v>
      </c>
      <c r="E12" s="454" t="s">
        <v>18108</v>
      </c>
      <c r="F12" s="455"/>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18598</v>
      </c>
      <c r="E13" s="454" t="s">
        <v>18599</v>
      </c>
      <c r="F13" s="45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56"/>
      <c r="C14" s="111"/>
      <c r="D14" s="296"/>
      <c r="E14" s="458"/>
      <c r="F14" s="459"/>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6.2">
      <c r="A15" s="31"/>
      <c r="B15" s="457"/>
      <c r="C15" s="111"/>
      <c r="D15" s="296"/>
      <c r="E15" s="458"/>
      <c r="F15" s="45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6.2">
      <c r="A16" s="31"/>
      <c r="B16" s="33" t="str">
        <f ca="1">OFFSET(L!$C$1,MATCH("Declaration"&amp;ADDRESS(ROW(),COLUMN(),4),L!$A:$A,0)-1,SL,,)</f>
        <v>Eindeutige Unternehmenskennung:</v>
      </c>
      <c r="C16" s="66"/>
      <c r="D16" s="487" t="s">
        <v>20353</v>
      </c>
      <c r="E16" s="425"/>
      <c r="F16" s="425"/>
      <c r="G16" s="425"/>
      <c r="H16" s="425"/>
      <c r="I16" s="425"/>
      <c r="J16" s="486"/>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6.2">
      <c r="A17" s="31"/>
      <c r="B17" s="33" t="str">
        <f ca="1">OFFSET(L!$C$1,MATCH("Declaration"&amp;ADDRESS(ROW(),COLUMN(),4),L!$A:$A,0)-1,SL,,)</f>
        <v>Zuständige Stelle im Unternehmen:</v>
      </c>
      <c r="C17" s="66"/>
      <c r="D17" s="487"/>
      <c r="E17" s="425"/>
      <c r="F17" s="425"/>
      <c r="G17" s="425"/>
      <c r="H17" s="425"/>
      <c r="I17" s="425"/>
      <c r="J17" s="486"/>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6.2">
      <c r="A18" s="31"/>
      <c r="B18" s="33" t="str">
        <f ca="1">OFFSET(L!$C$1,MATCH("Declaration"&amp;ADDRESS(ROW(),COLUMN(),4),L!$A:$A,0)-1,SL,,)</f>
        <v>Adresse:</v>
      </c>
      <c r="C18" s="66"/>
      <c r="D18" s="487" t="s">
        <v>20354</v>
      </c>
      <c r="E18" s="425"/>
      <c r="F18" s="425"/>
      <c r="G18" s="425"/>
      <c r="H18" s="425"/>
      <c r="I18" s="425"/>
      <c r="J18" s="486"/>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Name des Ansprechpartners (*):</v>
      </c>
      <c r="C19" s="66"/>
      <c r="D19" s="487" t="s">
        <v>20355</v>
      </c>
      <c r="E19" s="425"/>
      <c r="F19" s="425"/>
      <c r="G19" s="425"/>
      <c r="H19" s="425"/>
      <c r="I19" s="425"/>
      <c r="J19" s="486"/>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E-Mail-Adresse des Ansprechpartners (*):</v>
      </c>
      <c r="C20" s="66"/>
      <c r="D20" s="485" t="s">
        <v>20356</v>
      </c>
      <c r="E20" s="431"/>
      <c r="F20" s="431"/>
      <c r="G20" s="431"/>
      <c r="H20" s="431"/>
      <c r="I20" s="431"/>
      <c r="J20" s="48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Telefonnummer des Ansprechpartners (*):</v>
      </c>
      <c r="C21" s="66"/>
      <c r="D21" s="487" t="s">
        <v>20357</v>
      </c>
      <c r="E21" s="425"/>
      <c r="F21" s="425"/>
      <c r="G21" s="425"/>
      <c r="H21" s="425"/>
      <c r="I21" s="425"/>
      <c r="J21" s="486"/>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Bevollmächtigter (*):</v>
      </c>
      <c r="C22" s="66"/>
      <c r="D22" s="487" t="s">
        <v>20355</v>
      </c>
      <c r="E22" s="425"/>
      <c r="F22" s="425"/>
      <c r="G22" s="425"/>
      <c r="H22" s="425"/>
      <c r="I22" s="425"/>
      <c r="J22" s="486"/>
      <c r="K22" s="29"/>
      <c r="L22" s="97"/>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Titel des Bevollmächtigten:</v>
      </c>
      <c r="C23" s="66"/>
      <c r="D23" s="487"/>
      <c r="E23" s="425"/>
      <c r="F23" s="425"/>
      <c r="G23" s="425"/>
      <c r="H23" s="425"/>
      <c r="I23" s="425"/>
      <c r="J23" s="486"/>
      <c r="K23" s="29"/>
      <c r="L23" s="97"/>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E-Mail-Adresse des Bevollmächtigten (*):</v>
      </c>
      <c r="C24" s="66"/>
      <c r="D24" s="485" t="s">
        <v>20356</v>
      </c>
      <c r="E24" s="431"/>
      <c r="F24" s="431"/>
      <c r="G24" s="431"/>
      <c r="H24" s="431"/>
      <c r="I24" s="431"/>
      <c r="J24" s="484"/>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Telefonnummer des Bevollmächtigten:</v>
      </c>
      <c r="C25" s="123"/>
      <c r="D25" s="487" t="s">
        <v>20357</v>
      </c>
      <c r="E25" s="425"/>
      <c r="F25" s="425"/>
      <c r="G25" s="425"/>
      <c r="H25" s="425"/>
      <c r="I25" s="425"/>
      <c r="J25" s="486"/>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Datum (*):</v>
      </c>
      <c r="C26" s="67"/>
      <c r="D26" s="432">
        <v>46199</v>
      </c>
      <c r="E26" s="43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29"/>
      <c r="E27" s="429"/>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0" t="str">
        <f ca="1">OFFSET(L!$C$1,MATCH("Declaration"&amp;ADDRESS(ROW(),COLUMN(),4),L!$A:$A,0)-1,SL,,)</f>
        <v>Beantworten Sie die Fragen 1 - 7 entsprechend dem oben angegebenen Geltungsbereich</v>
      </c>
      <c r="C28" s="430"/>
      <c r="D28" s="430"/>
      <c r="E28" s="430"/>
      <c r="F28" s="430"/>
      <c r="G28" s="430"/>
      <c r="H28" s="430"/>
      <c r="I28" s="430"/>
      <c r="J28" s="430"/>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Wird absichtlich angegebenen Mineralien im Herstellungsprozess verwendet oder in das bzw. die Produkte aufgenommen? (*)</v>
      </c>
      <c r="C29" s="13"/>
      <c r="D29" s="413" t="str">
        <f ca="1">OFFSET(L!$C$1,MATCH("Declaration"&amp;ADDRESS(ROW(),COLUMN(),4),L!$A:$A,0)-1,SL,,)</f>
        <v>Antwort</v>
      </c>
      <c r="E29" s="413"/>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90" t="s">
        <v>25</v>
      </c>
      <c r="E30" s="479"/>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90" t="s">
        <v>25</v>
      </c>
      <c r="E31" s="479"/>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Nickel(*)</v>
      </c>
      <c r="C32" s="28"/>
      <c r="D32" s="490" t="s">
        <v>25</v>
      </c>
      <c r="E32" s="479"/>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2">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Verbleibt angegebenen Mineralien in dem bzw. den Produkten? (*)(*)</v>
      </c>
      <c r="C41" s="13"/>
      <c r="D41" s="420" t="str">
        <f ca="1">D29</f>
        <v>Antwort</v>
      </c>
      <c r="E41" s="420"/>
      <c r="F41" s="14"/>
      <c r="G41" s="37" t="str">
        <f ca="1">G29</f>
        <v>Kommentare</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89" t="s">
        <v>25</v>
      </c>
      <c r="E42" s="492"/>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89" t="s">
        <v>25</v>
      </c>
      <c r="E43" s="492"/>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Nickel(*)</v>
      </c>
      <c r="C44" s="28"/>
      <c r="D44" s="489" t="s">
        <v>25</v>
      </c>
      <c r="E44" s="492"/>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20" t="str">
        <f ca="1">D29</f>
        <v>Antwort</v>
      </c>
      <c r="E53" s="420"/>
      <c r="F53" s="14"/>
      <c r="G53" s="37" t="str">
        <f ca="1">G29</f>
        <v>Kommentare</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82" t="s">
        <v>22</v>
      </c>
      <c r="E54" s="483"/>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82" t="s">
        <v>22</v>
      </c>
      <c r="E55" s="483"/>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Nickel(*)</v>
      </c>
      <c r="C56" s="6"/>
      <c r="D56" s="482" t="s">
        <v>22</v>
      </c>
      <c r="E56" s="483"/>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0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Stammt 100 Prozent des angegebenen Mineralien aus Recycling- oder Schrottquellen?(*)</v>
      </c>
      <c r="C65" s="6"/>
      <c r="D65" s="420" t="str">
        <f ca="1">D29</f>
        <v>Antwort</v>
      </c>
      <c r="E65" s="420"/>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82" t="s">
        <v>22</v>
      </c>
      <c r="E66" s="483"/>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82" t="s">
        <v>25</v>
      </c>
      <c r="E67" s="483"/>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82" t="s">
        <v>25</v>
      </c>
      <c r="E68" s="483"/>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20" t="str">
        <f ca="1">D29</f>
        <v>Antwort</v>
      </c>
      <c r="E77" s="420"/>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82" t="s">
        <v>20358</v>
      </c>
      <c r="E78" s="483"/>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82" t="s">
        <v>20358</v>
      </c>
      <c r="E79" s="483"/>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82" t="s">
        <v>20358</v>
      </c>
      <c r="E80" s="483"/>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Kennen Sie alle Verhüttungsbetriebe oder Verarbeitungsunternehmen, die das angegebenen Mineralien für Ihre Lieferkette bereitstellen?(*)</v>
      </c>
      <c r="C89" s="6"/>
      <c r="D89" s="420" t="str">
        <f ca="1">D29</f>
        <v>Antwort</v>
      </c>
      <c r="E89" s="420"/>
      <c r="F89" s="14"/>
      <c r="G89" s="37" t="str">
        <f ca="1">G29</f>
        <v>Kommentare</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91" t="s">
        <v>25</v>
      </c>
      <c r="E90" s="481"/>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91" t="s">
        <v>25</v>
      </c>
      <c r="E91" s="481"/>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Nickel(*)</v>
      </c>
      <c r="C92" s="6"/>
      <c r="D92" s="491" t="s">
        <v>25</v>
      </c>
      <c r="E92" s="481"/>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20" t="str">
        <f ca="1">D29</f>
        <v>Antwort</v>
      </c>
      <c r="E101" s="420"/>
      <c r="F101" s="14"/>
      <c r="G101" s="37" t="str">
        <f ca="1">G29</f>
        <v>Kommentare</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88" t="s">
        <v>25</v>
      </c>
      <c r="E102" s="480"/>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88" t="s">
        <v>25</v>
      </c>
      <c r="E103" s="480"/>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Nickel(*)</v>
      </c>
      <c r="C104" s="28"/>
      <c r="D104" s="488" t="s">
        <v>25</v>
      </c>
      <c r="E104" s="480"/>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Beantworten Sie folgende Fragen auf Firmenebene</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Frage</v>
      </c>
      <c r="C114" s="70"/>
      <c r="D114" s="413" t="str">
        <f ca="1">D29</f>
        <v>Antwort</v>
      </c>
      <c r="E114" s="413"/>
      <c r="F114" s="46"/>
      <c r="G114" s="413" t="str">
        <f ca="1">G29</f>
        <v>Kommentare</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Nickel(*)</v>
      </c>
      <c r="C122" s="6"/>
      <c r="D122" s="404" t="s">
        <v>22</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D55:E55"/>
    <mergeCell ref="D54:E54"/>
    <mergeCell ref="D56:E56"/>
    <mergeCell ref="D66:E66"/>
    <mergeCell ref="D67:E67"/>
    <mergeCell ref="D68:E68"/>
    <mergeCell ref="D78:E78"/>
    <mergeCell ref="D80:E80"/>
    <mergeCell ref="D79:E79"/>
    <mergeCell ref="D8:J8"/>
    <mergeCell ref="D18:J18"/>
    <mergeCell ref="D23:J23"/>
    <mergeCell ref="D24:J24"/>
    <mergeCell ref="D16:J16"/>
    <mergeCell ref="D20:J20"/>
    <mergeCell ref="D19:J19"/>
    <mergeCell ref="D22:J22"/>
    <mergeCell ref="D21:J21"/>
    <mergeCell ref="D17:J17"/>
    <mergeCell ref="G55:J55"/>
    <mergeCell ref="A1:K1"/>
    <mergeCell ref="D2:J2"/>
    <mergeCell ref="B4:H4"/>
    <mergeCell ref="D10:J10"/>
    <mergeCell ref="I4:J4"/>
    <mergeCell ref="B7:J7"/>
    <mergeCell ref="B10:B11"/>
    <mergeCell ref="D11:J11"/>
    <mergeCell ref="B6:J6"/>
    <mergeCell ref="E12:F12"/>
    <mergeCell ref="E13:F13"/>
    <mergeCell ref="B14:B15"/>
    <mergeCell ref="E14:F14"/>
    <mergeCell ref="E15:F15"/>
    <mergeCell ref="G30:J30"/>
    <mergeCell ref="G31:J31"/>
    <mergeCell ref="D36:E36"/>
    <mergeCell ref="G54:J54"/>
    <mergeCell ref="D50:E50"/>
    <mergeCell ref="G50:J50"/>
    <mergeCell ref="D51:E51"/>
    <mergeCell ref="D47:E47"/>
    <mergeCell ref="G51:J51"/>
    <mergeCell ref="D41:E41"/>
    <mergeCell ref="D38:E38"/>
    <mergeCell ref="G39:J39"/>
    <mergeCell ref="D26:E26"/>
    <mergeCell ref="D25:J25"/>
    <mergeCell ref="D30:E30"/>
    <mergeCell ref="D32:E32"/>
    <mergeCell ref="D31:E31"/>
    <mergeCell ref="D44:E44"/>
    <mergeCell ref="D42:E42"/>
    <mergeCell ref="D43:E43"/>
    <mergeCell ref="E3:I3"/>
    <mergeCell ref="G44:J44"/>
    <mergeCell ref="D45:E45"/>
    <mergeCell ref="G45:J45"/>
    <mergeCell ref="G47:J47"/>
    <mergeCell ref="D53:E53"/>
    <mergeCell ref="G37:J37"/>
    <mergeCell ref="G42:J42"/>
    <mergeCell ref="G43:J43"/>
    <mergeCell ref="D48:E48"/>
    <mergeCell ref="G48:J48"/>
    <mergeCell ref="G49:J49"/>
    <mergeCell ref="H53:J53"/>
    <mergeCell ref="D9:G9"/>
    <mergeCell ref="D29:E29"/>
    <mergeCell ref="D27:E27"/>
    <mergeCell ref="D37:E37"/>
    <mergeCell ref="B28:J28"/>
    <mergeCell ref="D59:E59"/>
    <mergeCell ref="D39:E39"/>
    <mergeCell ref="G46:J46"/>
    <mergeCell ref="G32:J32"/>
    <mergeCell ref="D33:E33"/>
    <mergeCell ref="G33:J33"/>
    <mergeCell ref="D34:E34"/>
    <mergeCell ref="G34:J34"/>
    <mergeCell ref="D35:E35"/>
    <mergeCell ref="G35:J35"/>
    <mergeCell ref="D46:E46"/>
    <mergeCell ref="G38:J38"/>
    <mergeCell ref="D49:E49"/>
    <mergeCell ref="D58:E58"/>
    <mergeCell ref="G57:J57"/>
    <mergeCell ref="G58:J58"/>
    <mergeCell ref="G59:J59"/>
    <mergeCell ref="G56:J56"/>
    <mergeCell ref="G36:J36"/>
    <mergeCell ref="D62:E62"/>
    <mergeCell ref="D61:E61"/>
    <mergeCell ref="G62:J62"/>
    <mergeCell ref="D60:E60"/>
    <mergeCell ref="G60:J60"/>
    <mergeCell ref="G61:J61"/>
    <mergeCell ref="G66:J66"/>
    <mergeCell ref="G67:J67"/>
    <mergeCell ref="D63:E63"/>
    <mergeCell ref="G63:J63"/>
    <mergeCell ref="D65:E65"/>
    <mergeCell ref="G80:J80"/>
    <mergeCell ref="G81:J81"/>
    <mergeCell ref="G82:J82"/>
    <mergeCell ref="G71:J71"/>
    <mergeCell ref="D71:E71"/>
    <mergeCell ref="G73:J73"/>
    <mergeCell ref="D74:E74"/>
    <mergeCell ref="G70:J70"/>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G78:J78"/>
    <mergeCell ref="D82:E82"/>
    <mergeCell ref="D69:E69"/>
    <mergeCell ref="D81:E81"/>
    <mergeCell ref="D77:E77"/>
    <mergeCell ref="G69:J69"/>
    <mergeCell ref="D86:E86"/>
    <mergeCell ref="G86:J86"/>
    <mergeCell ref="D87:E87"/>
    <mergeCell ref="G87:J87"/>
    <mergeCell ref="D89:E89"/>
    <mergeCell ref="H89:J89"/>
    <mergeCell ref="G90:J90"/>
    <mergeCell ref="G91:J91"/>
    <mergeCell ref="D90:E90"/>
    <mergeCell ref="D91:E91"/>
    <mergeCell ref="G92:J92"/>
    <mergeCell ref="D93:E93"/>
    <mergeCell ref="G93:J93"/>
    <mergeCell ref="D94:E94"/>
    <mergeCell ref="G94:J94"/>
    <mergeCell ref="D95:E95"/>
    <mergeCell ref="G95:J95"/>
    <mergeCell ref="D96:E96"/>
    <mergeCell ref="G96:J96"/>
    <mergeCell ref="D92:E92"/>
    <mergeCell ref="D97:E97"/>
    <mergeCell ref="G97:J97"/>
    <mergeCell ref="D98:E98"/>
    <mergeCell ref="G98:J98"/>
    <mergeCell ref="D99:E99"/>
    <mergeCell ref="G99:J99"/>
    <mergeCell ref="D101:E101"/>
    <mergeCell ref="H101:J101"/>
    <mergeCell ref="G102:J102"/>
    <mergeCell ref="D102:E102"/>
    <mergeCell ref="G103:J103"/>
    <mergeCell ref="G104:J104"/>
    <mergeCell ref="D105:E105"/>
    <mergeCell ref="G105:J105"/>
    <mergeCell ref="D106:E106"/>
    <mergeCell ref="G106:J106"/>
    <mergeCell ref="D107:E107"/>
    <mergeCell ref="G107:J107"/>
    <mergeCell ref="D103:E103"/>
    <mergeCell ref="D104:E104"/>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A3D60B9-A1C4-4359-BF71-97518DBE51B8}"/>
    <hyperlink ref="D24" r:id="rId2" xr:uid="{EEE5DF53-B383-49E2-B5B4-4338F601FA8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5" sqref="C5"/>
    </sheetView>
  </sheetViews>
  <sheetFormatPr baseColWidth="10"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0" t="str">
        <f ca="1">OFFSET(L!$C$1,MATCH("Smelter List"&amp;ADDRESS(ROW(),COLUMN(),4),L!$A:$A,0)-1,SL,,)</f>
        <v>Link zur "RMAP Conformant Smelter"- Liste</v>
      </c>
      <c r="K2" s="461"/>
      <c r="L2" s="461"/>
      <c r="M2" s="461"/>
      <c r="N2" s="461"/>
      <c r="O2" s="461"/>
      <c r="P2" s="161"/>
      <c r="Q2" s="162"/>
      <c r="R2" s="163"/>
      <c r="S2" s="163"/>
      <c r="T2" s="163"/>
      <c r="AB2" s="310"/>
      <c r="AH2" s="129" t="s">
        <v>25</v>
      </c>
    </row>
    <row r="3" spans="1:34" s="16" customFormat="1" ht="249.6" customHeight="1">
      <c r="A3" s="200"/>
      <c r="B3" s="46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2"/>
      <c r="D3" s="462"/>
      <c r="E3" s="462"/>
      <c r="F3" s="164"/>
      <c r="G3" s="463" t="str">
        <f ca="1">OFFSET(L!$C$1,MATCH("General"&amp;"Cpy",L!$A:$A,0)-1,SL,,)</f>
        <v>© 2026 Responsible Minerals Initiative. All rights reserved.</v>
      </c>
      <c r="H3" s="464"/>
      <c r="I3" s="465"/>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(1)</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19501</v>
      </c>
      <c r="AD4" s="139" t="s">
        <v>19502</v>
      </c>
      <c r="AH4" s="129" t="s">
        <v>26</v>
      </c>
    </row>
    <row r="5" spans="1:34" s="169" customFormat="1" ht="25.2">
      <c r="A5" s="196"/>
      <c r="B5" s="302" t="s">
        <v>18108</v>
      </c>
      <c r="C5" s="151" t="s">
        <v>296</v>
      </c>
      <c r="D5" s="148" t="s">
        <v>20360</v>
      </c>
      <c r="E5" s="148" t="s">
        <v>1500</v>
      </c>
      <c r="F5" s="148">
        <f ca="1">IF(ISERROR($V5),"",OFFSET('Smelter Look-up'!$E$4,$V5-4,0))</f>
        <v>0</v>
      </c>
      <c r="G5" s="148" t="s">
        <v>20359</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DE</v>
      </c>
      <c r="T5" s="154" t="str">
        <f ca="1">IF(B5="","",IF(ISERROR(MATCH($J5,SorP!$B$1:$B$6261,0)),"",INDIRECT("'SorP'!$A$"&amp;MATCH($S5&amp;$J5,SorP!C:C,0))))</f>
        <v/>
      </c>
      <c r="U5" s="167"/>
      <c r="V5" s="168">
        <f>IF(C5="",NA(),MATCH($B5&amp;$C5,'Smelter Look-up'!$J:$J,0))</f>
        <v>376</v>
      </c>
      <c r="X5" s="169">
        <f t="shared" ref="X5:X12" si="1">IF(AND(C5="Smelter not listed",OR(LEN(D5)=0,LEN(E5)=0)),1,0)</f>
        <v>0</v>
      </c>
      <c r="AB5" s="312" t="str">
        <f t="shared" ref="AB5:AB12" si="2">IF(C5="","",B5)</f>
        <v>Copper</v>
      </c>
      <c r="AC5" s="169" t="str">
        <f>B5</f>
        <v>Copper</v>
      </c>
      <c r="AD5" s="169" t="str">
        <f>IF(C5="Smelter not listed",D5,C5)</f>
        <v>Soudronic-Schrotte</v>
      </c>
    </row>
    <row r="6" spans="1:34" s="169" customFormat="1" ht="25.2">
      <c r="A6" s="196"/>
      <c r="B6" s="302" t="s">
        <v>18109</v>
      </c>
      <c r="C6" s="151" t="s">
        <v>296</v>
      </c>
      <c r="D6" s="148" t="s">
        <v>20361</v>
      </c>
      <c r="E6" s="148" t="s">
        <v>1500</v>
      </c>
      <c r="F6" s="148">
        <f ca="1">IF(ISERROR($V6),"",OFFSET('Smelter Look-up'!$E$4,$V6-4,0))</f>
        <v>0</v>
      </c>
      <c r="G6" s="148" t="s">
        <v>20359</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
      </c>
      <c r="S6" s="154" t="str">
        <f t="shared" ca="1" si="0"/>
        <v>DE</v>
      </c>
      <c r="T6" s="154" t="str">
        <f ca="1">IF(B6="","",IF(ISERROR(MATCH($J6,SorP!$B$1:$B$6261,0)),"",INDIRECT("'SorP'!$A$"&amp;MATCH($S6&amp;$J6,SorP!C:C,0))))</f>
        <v/>
      </c>
      <c r="U6" s="167"/>
      <c r="V6" s="168">
        <f>IF(C6="",NA(),MATCH($B6&amp;$C6,'Smelter Look-up'!$J:$J,0))</f>
        <v>594</v>
      </c>
      <c r="X6" s="169">
        <f t="shared" si="1"/>
        <v>0</v>
      </c>
      <c r="AB6" s="312" t="str">
        <f t="shared" si="2"/>
        <v>Nickel</v>
      </c>
      <c r="AC6" s="169" t="str">
        <f t="shared" ref="AC6:AC69" si="3">B6</f>
        <v>Nickel</v>
      </c>
      <c r="AD6" s="169" t="str">
        <f t="shared" ref="AD6:AD69" si="4">IF(C6="Smelter not listed",D6,C6)</f>
        <v>Substitionsmaterial</v>
      </c>
    </row>
    <row r="7" spans="1:34" s="169" customFormat="1" ht="20.399999999999999">
      <c r="A7" s="493" t="s">
        <v>230</v>
      </c>
      <c r="B7" s="302" t="str">
        <f ca="1">IF(LEN(A7)=0,"",INDEX('Smelter Look-up'!$A:$A,MATCH($A7,'Smelter Look-up'!$E:$E,0)))</f>
        <v>Cobalt</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CID003278</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IF(B7="","",IF(ISERROR(MATCH($J7,SorP!$B$1:$B$6261,0)),"",INDIRECT("'SorP'!$A$"&amp;MATCH($S7&amp;$J7,SorP!C:C,0))))</f>
        <v>JP-38</v>
      </c>
      <c r="U7" s="167"/>
      <c r="V7" s="168">
        <f ca="1">IF(C7="",NA(),MATCH($B7&amp;$C7,'Smelter Look-up'!$J:$J,0))</f>
        <v>126</v>
      </c>
      <c r="X7" s="169">
        <f t="shared" ca="1" si="1"/>
        <v>0</v>
      </c>
      <c r="AB7" s="312" t="str">
        <f t="shared" ca="1" si="2"/>
        <v>Cobalt</v>
      </c>
      <c r="AC7" s="169" t="str">
        <f t="shared" ca="1" si="3"/>
        <v>Cobalt</v>
      </c>
      <c r="AD7" s="169" t="str">
        <f t="shared" ca="1" si="4"/>
        <v>Niihama Nickel Refinery, Sumitomo Metal Mining</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12" sqref="B112"/>
    </sheetView>
  </sheetViews>
  <sheetFormatPr baseColWidth="10"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6" t="str">
        <f ca="1">OFFSET(L!$C$1,MATCH("Checker"&amp;ADDRESS(ROW(),COLUMN(),4),L!$A:$A,0)-1,SL,,)</f>
        <v>Um sicherzustellen, dass alle erforderlichen Felder vor dem Versand an ihren Kunden ausgefüllt sind, alle rot markierten Felder beachten.</v>
      </c>
      <c r="B1" s="466"/>
      <c r="C1" s="466"/>
      <c r="D1" s="107" t="str">
        <f ca="1">OFFSET(L!$C$1,MATCH("Checker"&amp;ADDRESS(ROW(),COLUMN(),4),L!$A:$A,0)-1,SL,,)</f>
        <v>Erforderliche Felder bitte vervollständigen.</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STANNOL GmbH &amp; Co. KG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A. Company</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2.05" customHeight="1">
      <c r="A6" s="79" t="str">
        <f ca="1">Declaration!B10</f>
        <v>Beschreibung des Geltungsbereichs</v>
      </c>
      <c r="B6" s="78">
        <f>Declaration!D10</f>
        <v>0</v>
      </c>
      <c r="C6" s="78" t="str">
        <f t="shared" ca="1" si="0"/>
        <v>Vollständig</v>
      </c>
      <c r="D6" s="84" t="str">
        <f>IF(H6=1,"Click here to provide a Description of Scope","")</f>
        <v/>
      </c>
      <c r="E6" s="16" t="s">
        <v>15</v>
      </c>
      <c r="F6" s="83">
        <f>IF(OR(B5=Declaration!P9,B5=Declaration!Q9,B5=0),0,1)</f>
        <v>0</v>
      </c>
      <c r="G6" s="61">
        <f t="shared" si="1"/>
        <v>1</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2.0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2.05" customHeight="1">
      <c r="A8" s="79">
        <f>Declaration!B14</f>
        <v>0</v>
      </c>
      <c r="B8" s="78"/>
      <c r="C8" s="78"/>
      <c r="D8" s="84"/>
      <c r="E8" s="16"/>
      <c r="F8" s="82"/>
      <c r="G8" s="61"/>
      <c r="H8" s="62"/>
      <c r="I8" s="130"/>
    </row>
    <row r="9" spans="1:10" ht="39">
      <c r="A9" s="134" t="str">
        <f ca="1">Declaration!B19</f>
        <v>Name des Ansprechpartners (*):</v>
      </c>
      <c r="B9" s="354" t="str">
        <f>Declaration!D19</f>
        <v>Claudio Sündermann</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claudio.suendermann@stannol.de</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0049 2051 3120 143</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Claudio Sündermann</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4">
      <c r="A13" s="79" t="str">
        <f ca="1">Declaration!B24</f>
        <v>E-Mail-Adresse des Bevollmächtigten (*):</v>
      </c>
      <c r="B13" s="80" t="str">
        <f>Declaration!D24</f>
        <v>claudio.suendermann@stannol.de</v>
      </c>
      <c r="C13" s="78" t="str">
        <f t="shared" ca="1" si="3"/>
        <v>Vollständig</v>
      </c>
      <c r="D13" s="314" t="str">
        <f>IF(H13=1,"Click here to enter Representative's email","")</f>
        <v/>
      </c>
      <c r="E13" s="16" t="s">
        <v>18373</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2.05" customHeight="1">
      <c r="A14" s="79"/>
      <c r="B14" s="78"/>
      <c r="C14" s="78"/>
      <c r="D14" s="84"/>
      <c r="E14" s="16" t="s">
        <v>15</v>
      </c>
      <c r="F14" s="82"/>
      <c r="G14" s="61"/>
      <c r="H14" s="62">
        <f>F14*G14</f>
        <v>0</v>
      </c>
      <c r="I14" s="130"/>
    </row>
    <row r="15" spans="1:10" ht="39">
      <c r="A15" s="79" t="str">
        <f ca="1">Declaration!B26</f>
        <v>Datum (*):</v>
      </c>
      <c r="B15" s="80">
        <f>Declaration!D26</f>
        <v>46199</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5.0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5.05" customHeight="1">
      <c r="A17" s="79" t="str">
        <f>Declaration!B30</f>
        <v>Cobalt(*)</v>
      </c>
      <c r="B17" s="78" t="str">
        <f>Declaration!D30</f>
        <v>Yes</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5.0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5.05" customHeight="1">
      <c r="A19" s="79" t="str">
        <f>Declaration!B32</f>
        <v>Nickel(*)</v>
      </c>
      <c r="B19" s="78" t="str">
        <f>Declaration!D32</f>
        <v>Yes</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5.05" customHeight="1">
      <c r="A20" s="79" t="str">
        <f>Declaration!B33</f>
        <v/>
      </c>
      <c r="B20" s="78">
        <f>Declaration!D33</f>
        <v>0</v>
      </c>
      <c r="C20" s="78" t="str">
        <f t="shared" ca="1" si="3"/>
        <v>Vollständig</v>
      </c>
      <c r="D20" s="314" t="str">
        <f t="shared" si="8"/>
        <v/>
      </c>
      <c r="E20" s="16" t="s">
        <v>15</v>
      </c>
      <c r="F20" s="321">
        <f t="shared" si="5"/>
        <v>0</v>
      </c>
      <c r="G20" s="61">
        <f t="shared" si="6"/>
        <v>1</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5.05" customHeight="1">
      <c r="A21" s="79" t="str">
        <f>Declaration!B34</f>
        <v/>
      </c>
      <c r="B21" s="78">
        <f>Declaration!D34</f>
        <v>0</v>
      </c>
      <c r="C21" s="78" t="str">
        <f t="shared" ca="1" si="3"/>
        <v>Vollständig</v>
      </c>
      <c r="D21" s="314" t="str">
        <f t="shared" si="8"/>
        <v/>
      </c>
      <c r="E21" s="16"/>
      <c r="F21" s="321">
        <f t="shared" si="5"/>
        <v>0</v>
      </c>
      <c r="G21" s="61">
        <f t="shared" si="6"/>
        <v>1</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5.05" customHeight="1">
      <c r="A22" s="79" t="str">
        <f>Declaration!B35</f>
        <v/>
      </c>
      <c r="B22" s="78">
        <f>Declaration!D35</f>
        <v>0</v>
      </c>
      <c r="C22" s="78" t="str">
        <f t="shared" ca="1" si="3"/>
        <v>Vollständig</v>
      </c>
      <c r="D22" s="314" t="str">
        <f t="shared" si="8"/>
        <v/>
      </c>
      <c r="E22" s="16"/>
      <c r="F22" s="321">
        <f t="shared" si="5"/>
        <v>0</v>
      </c>
      <c r="G22" s="61">
        <f t="shared" si="6"/>
        <v>1</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Verbleibt angegebenen Mineralien in dem bzw. den Produkten? (*)(*)</v>
      </c>
      <c r="B27" s="81"/>
      <c r="C27" s="81"/>
      <c r="D27" s="85"/>
      <c r="E27" s="16" t="s">
        <v>15</v>
      </c>
      <c r="F27" s="82"/>
      <c r="J27" s="131"/>
    </row>
    <row r="28" spans="1:10" ht="39">
      <c r="A28" s="79" t="str">
        <f>Declaration!B42</f>
        <v>Cobalt(*)</v>
      </c>
      <c r="B28" s="78" t="str">
        <f>Declaration!D42</f>
        <v>Yes</v>
      </c>
      <c r="C28" s="135" t="str">
        <f t="shared" ref="C28:C37" ca="1" si="9">IF(H28=1,J28,I28)</f>
        <v>Vollständig</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4.4">
      <c r="A30" s="79" t="str">
        <f>Declaration!B44</f>
        <v>Nickel(*)</v>
      </c>
      <c r="B30" s="78" t="str">
        <f>Declaration!D44</f>
        <v>Yes</v>
      </c>
      <c r="C30" s="135" t="str">
        <f t="shared" ca="1" si="9"/>
        <v>Vollständig</v>
      </c>
      <c r="D30" s="314" t="str">
        <f t="shared" si="10"/>
        <v/>
      </c>
      <c r="E30" s="16"/>
      <c r="F30" s="83">
        <f t="shared" si="11"/>
        <v>1</v>
      </c>
      <c r="G30" s="61">
        <f t="shared" si="12"/>
        <v>0</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4.4">
      <c r="A31" s="79" t="str">
        <f>Declaration!B45</f>
        <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4.4">
      <c r="A32" s="79" t="str">
        <f>Declaration!B46</f>
        <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4.4">
      <c r="A33" s="79" t="str">
        <f>Declaration!B47</f>
        <v/>
      </c>
      <c r="B33" s="78">
        <f>Declaration!D47</f>
        <v>0</v>
      </c>
      <c r="C33" s="135" t="str">
        <f t="shared" ca="1" si="9"/>
        <v>Vollständig</v>
      </c>
      <c r="D33" s="314" t="str">
        <f t="shared" si="10"/>
        <v/>
      </c>
      <c r="E33" s="16"/>
      <c r="F33" s="83">
        <f t="shared" si="11"/>
        <v>0</v>
      </c>
      <c r="G33" s="61">
        <f t="shared" si="12"/>
        <v>1</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t="str">
        <f>Declaration!D54</f>
        <v>No</v>
      </c>
      <c r="C39" s="135" t="str">
        <f t="shared" ca="1" si="3"/>
        <v>Vollständig</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No</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4.4">
      <c r="A41" s="79" t="str">
        <f>Declaration!B56</f>
        <v>Nickel(*)</v>
      </c>
      <c r="B41" s="78" t="str">
        <f>Declaration!D56</f>
        <v>No</v>
      </c>
      <c r="C41" s="135" t="str">
        <f t="shared" ca="1" si="3"/>
        <v>Vollständig</v>
      </c>
      <c r="D41" s="316" t="str">
        <f t="shared" si="16"/>
        <v/>
      </c>
      <c r="E41" s="16"/>
      <c r="F41" s="83">
        <f t="shared" si="17"/>
        <v>1</v>
      </c>
      <c r="G41" s="61">
        <f t="shared" si="18"/>
        <v>0</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4.4">
      <c r="A42" s="79" t="str">
        <f>Declaration!B57</f>
        <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4.4">
      <c r="A43" s="79" t="str">
        <f>Declaration!B58</f>
        <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4.4">
      <c r="A44" s="79" t="str">
        <f>Declaration!B59</f>
        <v/>
      </c>
      <c r="B44" s="78">
        <f>Declaration!D59</f>
        <v>0</v>
      </c>
      <c r="C44" s="135" t="str">
        <f t="shared" ca="1" si="3"/>
        <v>Vollständig</v>
      </c>
      <c r="D44" s="316" t="str">
        <f t="shared" si="16"/>
        <v/>
      </c>
      <c r="E44" s="16"/>
      <c r="F44" s="83">
        <f t="shared" si="17"/>
        <v>0</v>
      </c>
      <c r="G44" s="61">
        <f t="shared" si="18"/>
        <v>1</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t="str">
        <f>Declaration!D66</f>
        <v>No</v>
      </c>
      <c r="C50" s="135" t="str">
        <f ca="1">IF(H50=1,J50,I50)</f>
        <v>Vollständig</v>
      </c>
      <c r="D50" s="316" t="str">
        <f>IF(H50=1,"Click here to answer question 4 for specified mineral","")</f>
        <v/>
      </c>
      <c r="E50" s="16" t="s">
        <v>15</v>
      </c>
      <c r="F50" s="83">
        <f>F39</f>
        <v>1</v>
      </c>
      <c r="G50" s="61">
        <f>IF(B50=0,1,0)</f>
        <v>0</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Yes</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Nickel(*)</v>
      </c>
      <c r="B52" s="78" t="str">
        <f>Declaration!D68</f>
        <v>Yes</v>
      </c>
      <c r="C52" s="135" t="str">
        <f t="shared" ca="1" si="20"/>
        <v>Vollständig</v>
      </c>
      <c r="D52" s="316" t="str">
        <f t="shared" si="21"/>
        <v/>
      </c>
      <c r="E52" s="16"/>
      <c r="F52" s="83">
        <f t="shared" si="22"/>
        <v>1</v>
      </c>
      <c r="G52" s="61">
        <f t="shared" si="23"/>
        <v>0</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
      </c>
      <c r="B55" s="78">
        <f>Declaration!D71</f>
        <v>0</v>
      </c>
      <c r="C55" s="135" t="str">
        <f t="shared" ca="1" si="20"/>
        <v>Vollständig</v>
      </c>
      <c r="D55" s="316" t="str">
        <f t="shared" si="21"/>
        <v/>
      </c>
      <c r="E55" s="16"/>
      <c r="F55" s="83">
        <f t="shared" si="22"/>
        <v>0</v>
      </c>
      <c r="G55" s="61">
        <f t="shared" si="23"/>
        <v>1</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Wie hoch ist der Prozentsatz an Lieferanten, die auf Ihre Lieferkettenumfrage geantwortet haben?(*)</v>
      </c>
      <c r="B60" s="81"/>
      <c r="C60" s="81"/>
      <c r="D60" s="85"/>
      <c r="E60" s="16" t="s">
        <v>15</v>
      </c>
      <c r="F60" s="82"/>
    </row>
    <row r="61" spans="1:10" ht="26.4">
      <c r="A61" s="79" t="str">
        <f>Declaration!B78</f>
        <v>Cobalt(*)</v>
      </c>
      <c r="B61" s="78" t="str">
        <f>Declaration!D78</f>
        <v>100%</v>
      </c>
      <c r="C61" s="135" t="str">
        <f t="shared" ca="1" si="3"/>
        <v>Vollständig</v>
      </c>
      <c r="D61" s="317" t="str">
        <f>IF(H61=1,"Click here to answer question 5 for specified mineral","")</f>
        <v/>
      </c>
      <c r="E61" s="16" t="s">
        <v>18</v>
      </c>
      <c r="F61" s="83">
        <f>F50</f>
        <v>1</v>
      </c>
      <c r="G61" s="61">
        <f t="shared" si="14"/>
        <v>0</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4">
      <c r="A62" s="79" t="str">
        <f>Declaration!B79</f>
        <v>Copper(*)</v>
      </c>
      <c r="B62" s="78" t="str">
        <f>Declaration!D79</f>
        <v>100%</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4.4">
      <c r="A63" s="79" t="str">
        <f>Declaration!B80</f>
        <v>Nickel(*)</v>
      </c>
      <c r="B63" s="78" t="str">
        <f>Declaration!D80</f>
        <v>100%</v>
      </c>
      <c r="C63" s="135" t="str">
        <f t="shared" ca="1" si="3"/>
        <v>Vollständig</v>
      </c>
      <c r="D63" s="317" t="str">
        <f t="shared" si="25"/>
        <v/>
      </c>
      <c r="E63" s="16"/>
      <c r="F63" s="83">
        <f t="shared" si="26"/>
        <v>1</v>
      </c>
      <c r="G63" s="61">
        <f t="shared" si="27"/>
        <v>0</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4.4">
      <c r="A64" s="79" t="str">
        <f>Declaration!B81</f>
        <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4.4">
      <c r="A65" s="79" t="str">
        <f>Declaration!B82</f>
        <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4.4">
      <c r="A66" s="79" t="str">
        <f>Declaration!B83</f>
        <v/>
      </c>
      <c r="B66" s="78">
        <f>Declaration!D83</f>
        <v>0</v>
      </c>
      <c r="C66" s="135" t="str">
        <f t="shared" ca="1" si="3"/>
        <v>Vollständig</v>
      </c>
      <c r="D66" s="317" t="str">
        <f t="shared" si="25"/>
        <v/>
      </c>
      <c r="E66" s="16"/>
      <c r="F66" s="83">
        <f t="shared" si="26"/>
        <v>0</v>
      </c>
      <c r="G66" s="61">
        <f t="shared" si="27"/>
        <v>1</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6">
      <c r="A72" s="79" t="str">
        <f>Declaration!B90</f>
        <v>Cobalt(*)</v>
      </c>
      <c r="B72" s="78" t="str">
        <f>Declaration!D90</f>
        <v>Yes</v>
      </c>
      <c r="C72" s="135" t="str">
        <f t="shared" ca="1" si="3"/>
        <v>Vollständig</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6">
      <c r="A73" s="79" t="str">
        <f>Declaration!B91</f>
        <v>Copper(*)</v>
      </c>
      <c r="B73" s="78" t="str">
        <f>Declaration!D91</f>
        <v>Yes</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4.4">
      <c r="A74" s="79" t="str">
        <f>Declaration!B92</f>
        <v>Nickel(*)</v>
      </c>
      <c r="B74" s="78" t="str">
        <f>Declaration!D92</f>
        <v>Yes</v>
      </c>
      <c r="C74" s="135" t="str">
        <f t="shared" ca="1" si="31"/>
        <v>Vollständig</v>
      </c>
      <c r="D74" s="317" t="str">
        <f t="shared" si="32"/>
        <v/>
      </c>
      <c r="E74" s="16"/>
      <c r="F74" s="83">
        <f t="shared" si="33"/>
        <v>1</v>
      </c>
      <c r="G74" s="61">
        <f t="shared" si="34"/>
        <v>0</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4.4">
      <c r="A75" s="79" t="str">
        <f>Declaration!B93</f>
        <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4.4">
      <c r="A76" s="79" t="str">
        <f>Declaration!B94</f>
        <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4.4">
      <c r="A77" s="79" t="str">
        <f>Declaration!B95</f>
        <v/>
      </c>
      <c r="B77" s="78">
        <f>Declaration!D95</f>
        <v>0</v>
      </c>
      <c r="C77" s="135" t="str">
        <f t="shared" ca="1" si="31"/>
        <v>Vollständig</v>
      </c>
      <c r="D77" s="317" t="str">
        <f t="shared" si="32"/>
        <v/>
      </c>
      <c r="E77" s="16"/>
      <c r="F77" s="83">
        <f t="shared" si="33"/>
        <v>0</v>
      </c>
      <c r="G77" s="61">
        <f t="shared" si="34"/>
        <v>1</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55" customHeight="1">
      <c r="A83" s="79" t="str">
        <f>Declaration!B102</f>
        <v>Cobalt(*)</v>
      </c>
      <c r="B83" s="78" t="str">
        <f>Declaration!D102</f>
        <v>Yes</v>
      </c>
      <c r="C83" s="135" t="str">
        <f t="shared" ref="C83:C92" ca="1" si="36">IF(H83=1,J83,I83)</f>
        <v>Vollständig</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5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55" customHeight="1">
      <c r="A85" s="79" t="str">
        <f>Declaration!B104</f>
        <v>Nickel(*)</v>
      </c>
      <c r="B85" s="78" t="str">
        <f>Declaration!D104</f>
        <v>Yes</v>
      </c>
      <c r="C85" s="135" t="str">
        <f t="shared" ca="1" si="36"/>
        <v>Vollständig</v>
      </c>
      <c r="D85" s="317" t="str">
        <f t="shared" si="39"/>
        <v/>
      </c>
      <c r="E85" s="16"/>
      <c r="F85" s="83">
        <f t="shared" si="40"/>
        <v>1</v>
      </c>
      <c r="G85" s="61">
        <f t="shared" si="41"/>
        <v>0</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55" customHeight="1">
      <c r="A86" s="79" t="str">
        <f>Declaration!B105</f>
        <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55" customHeight="1">
      <c r="A87" s="79" t="str">
        <f>Declaration!B106</f>
        <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55" customHeight="1">
      <c r="A88" s="79" t="str">
        <f>Declaration!B107</f>
        <v/>
      </c>
      <c r="B88" s="78">
        <f>Declaration!D107</f>
        <v>0</v>
      </c>
      <c r="C88" s="135" t="str">
        <f t="shared" ca="1" si="36"/>
        <v>Vollständig</v>
      </c>
      <c r="D88" s="317" t="str">
        <f t="shared" si="39"/>
        <v/>
      </c>
      <c r="E88" s="16"/>
      <c r="F88" s="83">
        <f t="shared" si="40"/>
        <v>0</v>
      </c>
      <c r="G88" s="61">
        <f t="shared" si="41"/>
        <v>1</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0.4">
      <c r="A95" s="78" t="str">
        <f ca="1">Declaration!B117</f>
        <v>B. Ist Ihre Richtlinie zur verantwortungsvollen Beschaffung von Mineralien auf Ihrer Website einsehbar? (Hinweis – Bei „Ja“ hat der Benutzer die URL im Anmerkungsfeld anzugeben.)(*)</v>
      </c>
      <c r="B95" s="78" t="str">
        <f>Declaration!D117</f>
        <v>No</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5.05" customHeight="1">
      <c r="A96" s="78" t="s">
        <v>53</v>
      </c>
      <c r="B96" s="78">
        <f>Declaration!G117</f>
        <v>0</v>
      </c>
      <c r="C96" s="78" t="str">
        <f ca="1">IF(H96=1,J96,I96)</f>
        <v>Vollständig</v>
      </c>
      <c r="D96" s="320" t="str">
        <f>IF(H96=1,"Click here to answer question (C)","")</f>
        <v/>
      </c>
      <c r="E96" s="16" t="s">
        <v>15</v>
      </c>
      <c r="F96" s="83">
        <f>IF(AND(F95=1,B95="Yes"),1,0)</f>
        <v>0</v>
      </c>
      <c r="G96" s="61">
        <f>IF(LEN(B96)&gt;1,0,1)</f>
        <v>1</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63">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Vollständig</v>
      </c>
      <c r="D98" s="319" t="str">
        <f>IF(H98=1,"Click here to answer question (C)","")</f>
        <v/>
      </c>
      <c r="E98" s="16"/>
      <c r="F98" s="83">
        <f>F39</f>
        <v>1</v>
      </c>
      <c r="G98" s="61">
        <f t="shared" si="14"/>
        <v>0</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No</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Nickel(*)</v>
      </c>
      <c r="B100" s="78" t="str">
        <f>Declaration!D122</f>
        <v>No</v>
      </c>
      <c r="C100" s="135" t="str">
        <f t="shared" ca="1" si="44"/>
        <v>Vollständig</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
      </c>
      <c r="B103" s="78">
        <f>Declaration!D125</f>
        <v>0</v>
      </c>
      <c r="C103" s="135" t="str">
        <f t="shared" ca="1" si="44"/>
        <v>Vollständig</v>
      </c>
      <c r="D103" s="319" t="str">
        <f t="shared" si="46"/>
        <v/>
      </c>
      <c r="E103" s="16"/>
      <c r="F103" s="83">
        <f t="shared" si="45"/>
        <v>0</v>
      </c>
      <c r="G103" s="61">
        <f t="shared" si="47"/>
        <v>1</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Yes</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50.4">
      <c r="A112" s="79" t="s">
        <v>54</v>
      </c>
      <c r="B112" s="78" t="str">
        <f>IF(G112=1,"No products or item numbers listed","One or more product / item numbers have been provided")</f>
        <v>No products or item numbers listed</v>
      </c>
      <c r="C112" s="78" t="str">
        <f t="shared" ca="1" si="44"/>
        <v>Vollständig</v>
      </c>
      <c r="D112" s="377" t="str">
        <f>IF(H112=1,"Click here to enter detail on Product List tab","")</f>
        <v/>
      </c>
      <c r="E112" s="16" t="s">
        <v>15</v>
      </c>
      <c r="F112" s="83">
        <f>IF(B5=Declaration!Q9,1,0)</f>
        <v>0</v>
      </c>
      <c r="G112" s="61">
        <f>IF('Product List'!B6="",1,0)</f>
        <v>1</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2.0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55" customHeight="1">
      <c r="A115" s="134" t="str">
        <f>Declaration!AA13</f>
        <v>Copper</v>
      </c>
      <c r="B115" s="78"/>
      <c r="C115" s="135" t="str">
        <f t="shared" ca="1" si="49"/>
        <v>Vollständig</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55" customHeight="1">
      <c r="A116" s="134" t="str">
        <f>Declaration!AA14</f>
        <v>Nickel</v>
      </c>
      <c r="B116" s="78"/>
      <c r="C116" s="135" t="str">
        <f t="shared" ca="1" si="49"/>
        <v>Vollständig</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55" customHeight="1">
      <c r="A117" s="134" t="str">
        <f>Declaration!AA15</f>
        <v/>
      </c>
      <c r="B117" s="78"/>
      <c r="C117" s="135" t="str">
        <f t="shared" ca="1" si="49"/>
        <v>Vollständig</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55" customHeight="1">
      <c r="A118" s="134" t="str">
        <f>Declaration!AA16</f>
        <v/>
      </c>
      <c r="B118" s="78"/>
      <c r="C118" s="135" t="str">
        <f t="shared" ca="1" si="49"/>
        <v>Vollständig</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55" customHeight="1">
      <c r="A119" s="134" t="str">
        <f>Declaration!AA17</f>
        <v/>
      </c>
      <c r="B119" s="78"/>
      <c r="C119" s="135" t="str">
        <f t="shared" ca="1" si="49"/>
        <v>Vollständig</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Vollständig</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67" t="str">
        <f ca="1">OFFSET(L!$C$1,MATCH("Mine List"&amp;ADDRESS(ROW(),COLUMN(),4),L!$A:$A,0)-1,SL,,)</f>
        <v>UM ZU BEGINNEN:</v>
      </c>
      <c r="C2" s="467" t="s">
        <v>18593</v>
      </c>
      <c r="D2" s="467" t="s">
        <v>18593</v>
      </c>
      <c r="E2" s="324"/>
      <c r="F2" s="324"/>
      <c r="G2" s="325"/>
      <c r="H2" s="468"/>
      <c r="I2" s="469"/>
      <c r="J2" s="469"/>
      <c r="K2" s="469"/>
      <c r="L2" s="469"/>
      <c r="M2" s="469"/>
      <c r="N2" s="326"/>
      <c r="O2" s="326"/>
    </row>
    <row r="3" spans="1:19" s="322" customFormat="1" ht="94.05" customHeight="1" thickBot="1">
      <c r="A3" s="358"/>
      <c r="B3" s="470"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0" t="s">
        <v>18593</v>
      </c>
      <c r="D3" s="470" t="s">
        <v>18593</v>
      </c>
      <c r="E3" s="471" t="str">
        <f ca="1">OFFSET(L!$C$1,MATCH("General"&amp;"Cpy",L!$A:$A,0)-1,SL,,)</f>
        <v>© 2026 Responsible Minerals Initiative. All rights reserved.</v>
      </c>
      <c r="F3" s="471"/>
      <c r="G3" s="472"/>
      <c r="H3" s="327"/>
      <c r="I3" s="328"/>
      <c r="K3" s="329"/>
      <c r="L3" s="329"/>
      <c r="M3" s="330" t="s">
        <v>19553</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13" activePane="bottomRight" state="frozen"/>
      <selection pane="topRight" activeCell="B24" sqref="B24:J24"/>
      <selection pane="bottomLeft" activeCell="B24" sqref="B24:J24"/>
      <selection pane="bottomRight" activeCell="B6" sqref="B6"/>
    </sheetView>
  </sheetViews>
  <sheetFormatPr baseColWidth="10"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4" t="str">
        <f ca="1">OFFSET(L!$C$1,MATCH("Product List"&amp;ADDRESS(ROW(),COLUMN(),4),L!$A:$A,0)-1,SL,,)</f>
        <v>Abschluss nur erforderlich, wenn die Ebene "Produkt (oder eine Liste von Produkten)" auf der "Erklärung" Arbeitsblatt ausgewählt wurde</v>
      </c>
      <c r="B1" s="475"/>
      <c r="C1" s="475"/>
      <c r="D1" s="475"/>
      <c r="E1" s="475"/>
      <c r="F1" s="475"/>
      <c r="G1" s="106"/>
    </row>
    <row r="2" spans="1:37" ht="13.2">
      <c r="A2" s="19"/>
      <c r="B2" s="108"/>
      <c r="C2" s="108"/>
      <c r="D2" s="108"/>
      <c r="E2" s="108"/>
      <c r="F2"/>
      <c r="G2" s="20"/>
    </row>
    <row r="3" spans="1:37" ht="13.2">
      <c r="A3" s="19"/>
      <c r="B3" s="108"/>
      <c r="C3" s="108"/>
      <c r="D3" s="108"/>
      <c r="E3" s="108"/>
      <c r="F3" s="108"/>
      <c r="G3" s="20"/>
    </row>
    <row r="4" spans="1:37" ht="15.75" customHeight="1">
      <c r="A4" s="19"/>
      <c r="B4" s="473" t="s">
        <v>47</v>
      </c>
      <c r="C4" s="473"/>
      <c r="D4" s="473"/>
      <c r="E4" s="473"/>
      <c r="F4" s="473"/>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6" t="str">
        <f ca="1">OFFSET(L!$C$1,MATCH("General"&amp;"Cpy",L!$A:$A,0)-1,SL,,)</f>
        <v>© 2026 Responsible Minerals Initiative. All rights reserved.</v>
      </c>
      <c r="C1001" s="476"/>
      <c r="D1001" s="476"/>
      <c r="E1001" s="476"/>
      <c r="F1001" s="476"/>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81640625" style="155" hidden="1" customWidth="1"/>
    <col min="12" max="12" width="17.453125" style="155" customWidth="1"/>
    <col min="13" max="13" width="16" style="155" customWidth="1"/>
    <col min="14" max="16384" width="9" style="155"/>
  </cols>
  <sheetData>
    <row r="1" spans="1:13" ht="180" customHeight="1">
      <c r="A1" s="477"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77"/>
      <c r="C1" s="477"/>
      <c r="D1" s="477"/>
      <c r="E1" s="477"/>
      <c r="F1" s="477"/>
      <c r="G1" s="477"/>
    </row>
    <row r="2" spans="1:13">
      <c r="A2" s="478"/>
      <c r="B2" s="478"/>
      <c r="C2" s="478"/>
      <c r="D2" s="478"/>
      <c r="E2" s="478"/>
      <c r="F2" s="478"/>
      <c r="G2" s="478"/>
      <c r="H2" s="478"/>
      <c r="I2" s="478"/>
    </row>
    <row r="3" spans="1:13">
      <c r="A3" s="478"/>
      <c r="B3" s="478"/>
      <c r="C3" s="478"/>
      <c r="D3" s="478"/>
      <c r="E3" s="478"/>
      <c r="F3" s="478"/>
      <c r="G3" s="478"/>
      <c r="H3" s="478"/>
      <c r="I3" s="478"/>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Claudio Sündermann</cp:lastModifiedBy>
  <cp:revision/>
  <dcterms:created xsi:type="dcterms:W3CDTF">2010-06-21T21:00:23Z</dcterms:created>
  <dcterms:modified xsi:type="dcterms:W3CDTF">2026-06-26T09:13:25Z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