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autoCompressPictures="0"/>
  <mc:AlternateContent xmlns:mc="http://schemas.openxmlformats.org/markup-compatibility/2006">
    <mc:Choice Requires="x15">
      <x15ac:absPath xmlns:x15ac="http://schemas.microsoft.com/office/spreadsheetml/2010/11/ac" url="N:\ISO-TS16949\Handbuch Stannol 05-2009\Einkauf\Stannol\Aufzeichnungen\Konfliktmineralien\EMRT - Kobalt\EMRT 2.0\"/>
    </mc:Choice>
  </mc:AlternateContent>
  <xr:revisionPtr revIDLastSave="0" documentId="13_ncr:1_{93CE42A1-C473-4EF6-BF71-D93DFC83267B}"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720" tabRatio="789" activeTab="4"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Look-up'!$A$4:$I$436</definedName>
    <definedName name="_xlnm._FilterDatabase" localSheetId="11" hidden="1">SorP!$A$1:$B$5662</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 i="5" l="1"/>
  <c r="A131"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V2502" i="5" s="1"/>
  <c r="AB2502" i="5"/>
  <c r="C2503" i="5"/>
  <c r="G2503" i="5" s="1"/>
  <c r="AB2503" i="5"/>
  <c r="V2500" i="5"/>
  <c r="R2500" i="5" s="1"/>
  <c r="E2500" i="5"/>
  <c r="X2500" i="5" s="1"/>
  <c r="V2503" i="5"/>
  <c r="H2503" i="5" s="1"/>
  <c r="E2503" i="5"/>
  <c r="X2503" i="5" s="1"/>
  <c r="B2500" i="5"/>
  <c r="S2500" i="5" s="1"/>
  <c r="T2500" i="5"/>
  <c r="B2501" i="5"/>
  <c r="S2501" i="5" s="1"/>
  <c r="T2501" i="5"/>
  <c r="B2502" i="5"/>
  <c r="T2502" i="5"/>
  <c r="B2503" i="5"/>
  <c r="T2503" i="5" s="1"/>
  <c r="S2502" i="5"/>
  <c r="S2503" i="5"/>
  <c r="R2503" i="5"/>
  <c r="C2499" i="5"/>
  <c r="V2499" i="5"/>
  <c r="H2499" i="5" s="1"/>
  <c r="J2503" i="5"/>
  <c r="I2499" i="5"/>
  <c r="I2503" i="5"/>
  <c r="H2500" i="5"/>
  <c r="G2500" i="5"/>
  <c r="F2503" i="5"/>
  <c r="J154" i="8"/>
  <c r="K154" i="8"/>
  <c r="J155" i="8"/>
  <c r="K155" i="8"/>
  <c r="P19" i="4"/>
  <c r="P18" i="4"/>
  <c r="Q18" i="4" s="1"/>
  <c r="P17" i="4"/>
  <c r="P14" i="4"/>
  <c r="Q14" i="4" s="1"/>
  <c r="P13" i="4"/>
  <c r="P12" i="4"/>
  <c r="P21" i="4"/>
  <c r="P20" i="4"/>
  <c r="P16" i="4"/>
  <c r="P15" i="4"/>
  <c r="Q16" i="4"/>
  <c r="Q15" i="4"/>
  <c r="R16" i="4"/>
  <c r="Q17" i="4"/>
  <c r="Q13" i="4"/>
  <c r="Q19" i="4"/>
  <c r="R19" i="4" s="1"/>
  <c r="Q20" i="4"/>
  <c r="Q12" i="4"/>
  <c r="R12" i="4" s="1"/>
  <c r="R20" i="4"/>
  <c r="Q21" i="4"/>
  <c r="R21" i="4"/>
  <c r="S20" i="4"/>
  <c r="T20" i="4" s="1"/>
  <c r="S21" i="4"/>
  <c r="T21" i="4" s="1"/>
  <c r="C12" i="5"/>
  <c r="AB12" i="5"/>
  <c r="V12" i="5"/>
  <c r="J12" i="5" s="1"/>
  <c r="E12" i="5"/>
  <c r="X12" i="5" s="1"/>
  <c r="B12" i="5"/>
  <c r="T12" i="5"/>
  <c r="S12" i="5"/>
  <c r="R12" i="5"/>
  <c r="C11" i="5"/>
  <c r="G11" i="5" s="1"/>
  <c r="AB11" i="5"/>
  <c r="V11" i="5"/>
  <c r="B11" i="5"/>
  <c r="T11" i="5"/>
  <c r="S11" i="5"/>
  <c r="C10" i="5"/>
  <c r="V10" i="5" s="1"/>
  <c r="AB10" i="5"/>
  <c r="B10" i="5"/>
  <c r="S10" i="5" s="1"/>
  <c r="T10" i="5"/>
  <c r="C9" i="5"/>
  <c r="B9" i="5"/>
  <c r="T9" i="5" s="1"/>
  <c r="C8" i="5"/>
  <c r="AB8" i="5"/>
  <c r="V8" i="5"/>
  <c r="F8" i="5" s="1"/>
  <c r="E8" i="5"/>
  <c r="X8" i="5" s="1"/>
  <c r="B8" i="5"/>
  <c r="T8" i="5"/>
  <c r="S8" i="5"/>
  <c r="H8" i="5"/>
  <c r="G8" i="5"/>
  <c r="C7" i="5"/>
  <c r="G7" i="5" s="1"/>
  <c r="AB7" i="5"/>
  <c r="V7" i="5"/>
  <c r="F7" i="5" s="1"/>
  <c r="B7" i="5"/>
  <c r="T7" i="5" s="1"/>
  <c r="H7" i="5"/>
  <c r="AB6"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B110" i="6"/>
  <c r="G110" i="6" s="1"/>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G51" i="6" s="1"/>
  <c r="B50" i="6"/>
  <c r="B48" i="6"/>
  <c r="B47" i="6"/>
  <c r="B46" i="6"/>
  <c r="B45" i="6"/>
  <c r="B44" i="6"/>
  <c r="B43" i="6"/>
  <c r="B42" i="6"/>
  <c r="B41" i="6"/>
  <c r="B40" i="6"/>
  <c r="B39" i="6"/>
  <c r="G39" i="6" s="1"/>
  <c r="B37" i="6"/>
  <c r="B36" i="6"/>
  <c r="B35" i="6"/>
  <c r="B34" i="6"/>
  <c r="B33" i="6"/>
  <c r="B32" i="6"/>
  <c r="B31" i="6"/>
  <c r="B30" i="6"/>
  <c r="B29" i="6"/>
  <c r="B28" i="6"/>
  <c r="B26" i="6"/>
  <c r="B25" i="6"/>
  <c r="B24" i="6"/>
  <c r="B23" i="6"/>
  <c r="B22" i="6"/>
  <c r="B21" i="6"/>
  <c r="B20" i="6"/>
  <c r="B19" i="6"/>
  <c r="B18" i="6"/>
  <c r="B17" i="6"/>
  <c r="B15" i="6"/>
  <c r="B13" i="6"/>
  <c r="B12" i="6"/>
  <c r="B11" i="6"/>
  <c r="G11" i="6" s="1"/>
  <c r="H11" i="6" s="1"/>
  <c r="D11" i="6" s="1"/>
  <c r="B10" i="6"/>
  <c r="B9" i="6"/>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01" i="4" s="1"/>
  <c r="D29" i="4"/>
  <c r="D89" i="4" s="1"/>
  <c r="B113" i="4"/>
  <c r="H101" i="4"/>
  <c r="S51" i="4"/>
  <c r="T51" i="4" s="1"/>
  <c r="U51" i="4" s="1"/>
  <c r="S50" i="4"/>
  <c r="S49" i="4"/>
  <c r="T49" i="4" s="1"/>
  <c r="S48" i="4"/>
  <c r="S47" i="4"/>
  <c r="T46" i="4" s="1"/>
  <c r="U46" i="4" s="1"/>
  <c r="S46" i="4"/>
  <c r="S45" i="4"/>
  <c r="T44" i="4" s="1"/>
  <c r="S44" i="4"/>
  <c r="S43" i="4"/>
  <c r="T43"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C5" i="5" s="1"/>
  <c r="J75" i="6"/>
  <c r="J73" i="6"/>
  <c r="C4" i="5"/>
  <c r="C13" i="5"/>
  <c r="C14" i="5"/>
  <c r="C15" i="5"/>
  <c r="C16" i="5"/>
  <c r="V16" i="5" s="1"/>
  <c r="E16" i="5" s="1"/>
  <c r="X16" i="5" s="1"/>
  <c r="C17" i="5"/>
  <c r="C19" i="5"/>
  <c r="C20" i="5"/>
  <c r="C21" i="5"/>
  <c r="V21" i="5" s="1"/>
  <c r="E21" i="5" s="1"/>
  <c r="X21" i="5" s="1"/>
  <c r="C22" i="5"/>
  <c r="C23" i="5"/>
  <c r="C24" i="5"/>
  <c r="C25" i="5"/>
  <c r="V25" i="5" s="1"/>
  <c r="E25" i="5" s="1"/>
  <c r="X25" i="5" s="1"/>
  <c r="C26" i="5"/>
  <c r="C27" i="5"/>
  <c r="C28" i="5"/>
  <c r="C29" i="5"/>
  <c r="V29" i="5" s="1"/>
  <c r="E29" i="5" s="1"/>
  <c r="X29" i="5" s="1"/>
  <c r="C30" i="5"/>
  <c r="C31" i="5"/>
  <c r="V31" i="5" s="1"/>
  <c r="E31" i="5" s="1"/>
  <c r="X31" i="5" s="1"/>
  <c r="C32" i="5"/>
  <c r="C33" i="5"/>
  <c r="V33" i="5" s="1"/>
  <c r="E33" i="5" s="1"/>
  <c r="X33" i="5" s="1"/>
  <c r="C34" i="5"/>
  <c r="C35" i="5"/>
  <c r="C36" i="5"/>
  <c r="C37" i="5"/>
  <c r="V37" i="5" s="1"/>
  <c r="E37" i="5" s="1"/>
  <c r="X37" i="5" s="1"/>
  <c r="C38" i="5"/>
  <c r="C39" i="5"/>
  <c r="C40" i="5"/>
  <c r="C41" i="5"/>
  <c r="V41" i="5" s="1"/>
  <c r="E41" i="5" s="1"/>
  <c r="X41" i="5" s="1"/>
  <c r="C42" i="5"/>
  <c r="C43" i="5"/>
  <c r="C44" i="5"/>
  <c r="C45" i="5"/>
  <c r="V45" i="5" s="1"/>
  <c r="E45" i="5" s="1"/>
  <c r="X45" i="5" s="1"/>
  <c r="C46" i="5"/>
  <c r="C47" i="5"/>
  <c r="C48" i="5"/>
  <c r="C49" i="5"/>
  <c r="V49" i="5" s="1"/>
  <c r="E49" i="5" s="1"/>
  <c r="X49" i="5" s="1"/>
  <c r="C50" i="5"/>
  <c r="C51" i="5"/>
  <c r="C52" i="5"/>
  <c r="C53" i="5"/>
  <c r="V53" i="5" s="1"/>
  <c r="E53" i="5" s="1"/>
  <c r="X53" i="5" s="1"/>
  <c r="C54" i="5"/>
  <c r="C55" i="5"/>
  <c r="C56" i="5"/>
  <c r="C57" i="5"/>
  <c r="V57" i="5" s="1"/>
  <c r="E57" i="5" s="1"/>
  <c r="X57" i="5" s="1"/>
  <c r="C58" i="5"/>
  <c r="C59" i="5"/>
  <c r="C60" i="5"/>
  <c r="C61" i="5"/>
  <c r="V61" i="5" s="1"/>
  <c r="E61" i="5" s="1"/>
  <c r="C62" i="5"/>
  <c r="C63" i="5"/>
  <c r="C64" i="5"/>
  <c r="C65" i="5"/>
  <c r="V65" i="5" s="1"/>
  <c r="E65" i="5" s="1"/>
  <c r="X65" i="5" s="1"/>
  <c r="C66" i="5"/>
  <c r="C67" i="5"/>
  <c r="C68" i="5"/>
  <c r="C69" i="5"/>
  <c r="V69" i="5" s="1"/>
  <c r="E69" i="5" s="1"/>
  <c r="X69" i="5" s="1"/>
  <c r="C70" i="5"/>
  <c r="C71" i="5"/>
  <c r="C72" i="5"/>
  <c r="C73" i="5"/>
  <c r="V73" i="5" s="1"/>
  <c r="E73" i="5" s="1"/>
  <c r="X73" i="5" s="1"/>
  <c r="C74" i="5"/>
  <c r="C75" i="5"/>
  <c r="C76" i="5"/>
  <c r="C77" i="5"/>
  <c r="V77" i="5" s="1"/>
  <c r="E77" i="5" s="1"/>
  <c r="X77" i="5" s="1"/>
  <c r="C78" i="5"/>
  <c r="C79" i="5"/>
  <c r="V79" i="5" s="1"/>
  <c r="E79" i="5" s="1"/>
  <c r="X79" i="5" s="1"/>
  <c r="C80" i="5"/>
  <c r="C81" i="5"/>
  <c r="V81" i="5" s="1"/>
  <c r="E81" i="5" s="1"/>
  <c r="X81" i="5" s="1"/>
  <c r="C82" i="5"/>
  <c r="C83" i="5"/>
  <c r="C84" i="5"/>
  <c r="C85" i="5"/>
  <c r="V85" i="5" s="1"/>
  <c r="E85" i="5" s="1"/>
  <c r="X85" i="5" s="1"/>
  <c r="C86" i="5"/>
  <c r="C87" i="5"/>
  <c r="C88" i="5"/>
  <c r="C89" i="5"/>
  <c r="V89" i="5" s="1"/>
  <c r="E89" i="5" s="1"/>
  <c r="X89" i="5" s="1"/>
  <c r="C90" i="5"/>
  <c r="C91" i="5"/>
  <c r="C92" i="5"/>
  <c r="C93" i="5"/>
  <c r="V93" i="5" s="1"/>
  <c r="E93" i="5" s="1"/>
  <c r="X93" i="5" s="1"/>
  <c r="C94" i="5"/>
  <c r="C95" i="5"/>
  <c r="C96" i="5"/>
  <c r="C97" i="5"/>
  <c r="V97" i="5" s="1"/>
  <c r="E97" i="5" s="1"/>
  <c r="X97" i="5" s="1"/>
  <c r="C98" i="5"/>
  <c r="C99" i="5"/>
  <c r="C100" i="5"/>
  <c r="C101" i="5"/>
  <c r="V101" i="5" s="1"/>
  <c r="E101" i="5" s="1"/>
  <c r="X101" i="5" s="1"/>
  <c r="C102" i="5"/>
  <c r="C103" i="5"/>
  <c r="C104" i="5"/>
  <c r="C105" i="5"/>
  <c r="V105" i="5" s="1"/>
  <c r="E105" i="5" s="1"/>
  <c r="X105" i="5" s="1"/>
  <c r="C106" i="5"/>
  <c r="C107" i="5"/>
  <c r="C108" i="5"/>
  <c r="C109" i="5"/>
  <c r="V109" i="5" s="1"/>
  <c r="E109" i="5" s="1"/>
  <c r="X109" i="5" s="1"/>
  <c r="C110" i="5"/>
  <c r="C111" i="5"/>
  <c r="C112" i="5"/>
  <c r="C113" i="5"/>
  <c r="V113" i="5" s="1"/>
  <c r="E113" i="5" s="1"/>
  <c r="X113" i="5" s="1"/>
  <c r="C114" i="5"/>
  <c r="C115" i="5"/>
  <c r="C116" i="5"/>
  <c r="C117" i="5"/>
  <c r="V117" i="5" s="1"/>
  <c r="E117" i="5" s="1"/>
  <c r="X117" i="5" s="1"/>
  <c r="C118" i="5"/>
  <c r="C119" i="5"/>
  <c r="C120" i="5"/>
  <c r="C121" i="5"/>
  <c r="V121" i="5" s="1"/>
  <c r="E121" i="5" s="1"/>
  <c r="X121" i="5" s="1"/>
  <c r="C122" i="5"/>
  <c r="C123" i="5"/>
  <c r="C124" i="5"/>
  <c r="C125" i="5"/>
  <c r="V125" i="5" s="1"/>
  <c r="E125" i="5" s="1"/>
  <c r="X125" i="5" s="1"/>
  <c r="C126" i="5"/>
  <c r="C127" i="5"/>
  <c r="V127" i="5" s="1"/>
  <c r="E127" i="5" s="1"/>
  <c r="X127" i="5" s="1"/>
  <c r="C128" i="5"/>
  <c r="C129" i="5"/>
  <c r="V129" i="5" s="1"/>
  <c r="E129" i="5" s="1"/>
  <c r="X129" i="5" s="1"/>
  <c r="C130" i="5"/>
  <c r="C131" i="5"/>
  <c r="C132" i="5"/>
  <c r="C133" i="5"/>
  <c r="V133" i="5" s="1"/>
  <c r="E133" i="5" s="1"/>
  <c r="X133" i="5" s="1"/>
  <c r="C134" i="5"/>
  <c r="C135" i="5"/>
  <c r="C136" i="5"/>
  <c r="C137" i="5"/>
  <c r="V137" i="5" s="1"/>
  <c r="E137" i="5" s="1"/>
  <c r="X137" i="5" s="1"/>
  <c r="C138" i="5"/>
  <c r="C139" i="5"/>
  <c r="C140" i="5"/>
  <c r="C141" i="5"/>
  <c r="V141" i="5" s="1"/>
  <c r="E141" i="5" s="1"/>
  <c r="X141" i="5" s="1"/>
  <c r="C142" i="5"/>
  <c r="C143" i="5"/>
  <c r="C144" i="5"/>
  <c r="C145" i="5"/>
  <c r="V145" i="5" s="1"/>
  <c r="E145" i="5" s="1"/>
  <c r="X145" i="5" s="1"/>
  <c r="C146" i="5"/>
  <c r="C147" i="5"/>
  <c r="C148" i="5"/>
  <c r="C149" i="5"/>
  <c r="V149" i="5" s="1"/>
  <c r="E149" i="5" s="1"/>
  <c r="X149" i="5" s="1"/>
  <c r="C150" i="5"/>
  <c r="C151" i="5"/>
  <c r="C152" i="5"/>
  <c r="C153" i="5"/>
  <c r="V153" i="5" s="1"/>
  <c r="E153" i="5" s="1"/>
  <c r="X153" i="5" s="1"/>
  <c r="C154" i="5"/>
  <c r="C155" i="5"/>
  <c r="C156" i="5"/>
  <c r="C157" i="5"/>
  <c r="C158" i="5"/>
  <c r="C159" i="5"/>
  <c r="C160" i="5"/>
  <c r="C161" i="5"/>
  <c r="V161" i="5" s="1"/>
  <c r="E161" i="5" s="1"/>
  <c r="X161" i="5" s="1"/>
  <c r="C162" i="5"/>
  <c r="C163" i="5"/>
  <c r="V163" i="5" s="1"/>
  <c r="E163" i="5" s="1"/>
  <c r="X163" i="5" s="1"/>
  <c r="C164" i="5"/>
  <c r="C165" i="5"/>
  <c r="C166" i="5"/>
  <c r="C167" i="5"/>
  <c r="C168" i="5"/>
  <c r="C169" i="5"/>
  <c r="V169" i="5" s="1"/>
  <c r="E169" i="5" s="1"/>
  <c r="X169" i="5" s="1"/>
  <c r="C170" i="5"/>
  <c r="C171" i="5"/>
  <c r="C172" i="5"/>
  <c r="C173" i="5"/>
  <c r="C174" i="5"/>
  <c r="C175" i="5"/>
  <c r="C176" i="5"/>
  <c r="C177" i="5"/>
  <c r="V177" i="5" s="1"/>
  <c r="C178" i="5"/>
  <c r="C179" i="5"/>
  <c r="C180" i="5"/>
  <c r="C181" i="5"/>
  <c r="C182" i="5"/>
  <c r="C183" i="5"/>
  <c r="C184" i="5"/>
  <c r="C185" i="5"/>
  <c r="V185" i="5" s="1"/>
  <c r="C186" i="5"/>
  <c r="C187" i="5"/>
  <c r="C188" i="5"/>
  <c r="C189" i="5"/>
  <c r="C190" i="5"/>
  <c r="C191" i="5"/>
  <c r="C192" i="5"/>
  <c r="C193" i="5"/>
  <c r="V193" i="5" s="1"/>
  <c r="E193" i="5" s="1"/>
  <c r="X193" i="5" s="1"/>
  <c r="C194" i="5"/>
  <c r="C195" i="5"/>
  <c r="C196" i="5"/>
  <c r="C197" i="5"/>
  <c r="C198" i="5"/>
  <c r="C199" i="5"/>
  <c r="V199" i="5" s="1"/>
  <c r="E199" i="5" s="1"/>
  <c r="X199" i="5" s="1"/>
  <c r="C200" i="5"/>
  <c r="C201" i="5"/>
  <c r="C202" i="5"/>
  <c r="C203" i="5"/>
  <c r="C204" i="5"/>
  <c r="C205" i="5"/>
  <c r="V205" i="5" s="1"/>
  <c r="E205" i="5" s="1"/>
  <c r="X205" i="5" s="1"/>
  <c r="C206" i="5"/>
  <c r="C207" i="5"/>
  <c r="C208" i="5"/>
  <c r="C209" i="5"/>
  <c r="V209" i="5" s="1"/>
  <c r="E209" i="5" s="1"/>
  <c r="X209" i="5" s="1"/>
  <c r="C210" i="5"/>
  <c r="C211" i="5"/>
  <c r="V211" i="5" s="1"/>
  <c r="E211" i="5" s="1"/>
  <c r="X211" i="5" s="1"/>
  <c r="C212" i="5"/>
  <c r="C213" i="5"/>
  <c r="V213" i="5" s="1"/>
  <c r="E213" i="5" s="1"/>
  <c r="X213" i="5" s="1"/>
  <c r="C214" i="5"/>
  <c r="C215" i="5"/>
  <c r="C216" i="5"/>
  <c r="C217" i="5"/>
  <c r="V217" i="5" s="1"/>
  <c r="E217" i="5" s="1"/>
  <c r="X217" i="5" s="1"/>
  <c r="C218" i="5"/>
  <c r="C219" i="5"/>
  <c r="C220" i="5"/>
  <c r="C221" i="5"/>
  <c r="V221" i="5" s="1"/>
  <c r="E221" i="5" s="1"/>
  <c r="X221" i="5" s="1"/>
  <c r="C222" i="5"/>
  <c r="C223" i="5"/>
  <c r="V223" i="5" s="1"/>
  <c r="C224" i="5"/>
  <c r="C225" i="5"/>
  <c r="V225" i="5" s="1"/>
  <c r="E225" i="5" s="1"/>
  <c r="X225" i="5" s="1"/>
  <c r="C226" i="5"/>
  <c r="C227" i="5"/>
  <c r="C228" i="5"/>
  <c r="C229" i="5"/>
  <c r="V229" i="5" s="1"/>
  <c r="E229" i="5" s="1"/>
  <c r="X229" i="5" s="1"/>
  <c r="C230" i="5"/>
  <c r="C231" i="5"/>
  <c r="C232" i="5"/>
  <c r="C233" i="5"/>
  <c r="C234" i="5"/>
  <c r="C235" i="5"/>
  <c r="V235" i="5" s="1"/>
  <c r="E235" i="5" s="1"/>
  <c r="X235" i="5" s="1"/>
  <c r="C236" i="5"/>
  <c r="C237" i="5"/>
  <c r="C238" i="5"/>
  <c r="C239" i="5"/>
  <c r="C240" i="5"/>
  <c r="C241" i="5"/>
  <c r="V241" i="5" s="1"/>
  <c r="E241" i="5" s="1"/>
  <c r="X241" i="5" s="1"/>
  <c r="C242" i="5"/>
  <c r="C243" i="5"/>
  <c r="C244" i="5"/>
  <c r="C245" i="5"/>
  <c r="V245" i="5" s="1"/>
  <c r="E245" i="5" s="1"/>
  <c r="X245" i="5" s="1"/>
  <c r="C246" i="5"/>
  <c r="C247" i="5"/>
  <c r="V247" i="5" s="1"/>
  <c r="E247" i="5" s="1"/>
  <c r="X247" i="5" s="1"/>
  <c r="C248" i="5"/>
  <c r="C249" i="5"/>
  <c r="V249" i="5" s="1"/>
  <c r="E249" i="5" s="1"/>
  <c r="X249" i="5" s="1"/>
  <c r="C250" i="5"/>
  <c r="C251" i="5"/>
  <c r="C252" i="5"/>
  <c r="C253" i="5"/>
  <c r="V253" i="5" s="1"/>
  <c r="E253" i="5" s="1"/>
  <c r="X253" i="5" s="1"/>
  <c r="C254" i="5"/>
  <c r="C255" i="5"/>
  <c r="C256" i="5"/>
  <c r="C257" i="5"/>
  <c r="V257" i="5" s="1"/>
  <c r="E257" i="5" s="1"/>
  <c r="X257" i="5" s="1"/>
  <c r="C258" i="5"/>
  <c r="C259" i="5"/>
  <c r="V259" i="5" s="1"/>
  <c r="C260" i="5"/>
  <c r="C261" i="5"/>
  <c r="V261" i="5" s="1"/>
  <c r="E261" i="5" s="1"/>
  <c r="X261" i="5" s="1"/>
  <c r="C262" i="5"/>
  <c r="C263" i="5"/>
  <c r="C264" i="5"/>
  <c r="C265" i="5"/>
  <c r="V265" i="5" s="1"/>
  <c r="E265" i="5" s="1"/>
  <c r="X265" i="5" s="1"/>
  <c r="C266" i="5"/>
  <c r="C267" i="5"/>
  <c r="C268" i="5"/>
  <c r="C269" i="5"/>
  <c r="V269" i="5" s="1"/>
  <c r="E269" i="5" s="1"/>
  <c r="X269" i="5" s="1"/>
  <c r="C270" i="5"/>
  <c r="C271" i="5"/>
  <c r="V271" i="5" s="1"/>
  <c r="E271" i="5" s="1"/>
  <c r="C272" i="5"/>
  <c r="C273" i="5"/>
  <c r="C274" i="5"/>
  <c r="C275" i="5"/>
  <c r="C276" i="5"/>
  <c r="C277" i="5"/>
  <c r="V277" i="5" s="1"/>
  <c r="E277" i="5" s="1"/>
  <c r="X277" i="5" s="1"/>
  <c r="C278" i="5"/>
  <c r="C279" i="5"/>
  <c r="C280" i="5"/>
  <c r="C281" i="5"/>
  <c r="V281" i="5" s="1"/>
  <c r="E281" i="5" s="1"/>
  <c r="X281" i="5" s="1"/>
  <c r="C282" i="5"/>
  <c r="C283" i="5"/>
  <c r="V283" i="5" s="1"/>
  <c r="E283" i="5" s="1"/>
  <c r="X283" i="5" s="1"/>
  <c r="C284" i="5"/>
  <c r="C285" i="5"/>
  <c r="V285" i="5" s="1"/>
  <c r="E285" i="5" s="1"/>
  <c r="X285" i="5" s="1"/>
  <c r="C286" i="5"/>
  <c r="C287" i="5"/>
  <c r="C288" i="5"/>
  <c r="C289" i="5"/>
  <c r="V289" i="5" s="1"/>
  <c r="C290" i="5"/>
  <c r="C291" i="5"/>
  <c r="C292" i="5"/>
  <c r="C293" i="5"/>
  <c r="C294" i="5"/>
  <c r="C295" i="5"/>
  <c r="C296" i="5"/>
  <c r="C297" i="5"/>
  <c r="C298" i="5"/>
  <c r="C299" i="5"/>
  <c r="C300" i="5"/>
  <c r="C301" i="5"/>
  <c r="V301" i="5" s="1"/>
  <c r="E301" i="5" s="1"/>
  <c r="X301" i="5" s="1"/>
  <c r="C302" i="5"/>
  <c r="C303" i="5"/>
  <c r="C304" i="5"/>
  <c r="C305" i="5"/>
  <c r="V305" i="5" s="1"/>
  <c r="E305" i="5" s="1"/>
  <c r="X305" i="5" s="1"/>
  <c r="C306" i="5"/>
  <c r="C307" i="5"/>
  <c r="C308" i="5"/>
  <c r="C309" i="5"/>
  <c r="C310" i="5"/>
  <c r="C311" i="5"/>
  <c r="C312" i="5"/>
  <c r="C313" i="5"/>
  <c r="V313" i="5" s="1"/>
  <c r="E313" i="5" s="1"/>
  <c r="X313" i="5" s="1"/>
  <c r="C314" i="5"/>
  <c r="C315" i="5"/>
  <c r="C316" i="5"/>
  <c r="C317" i="5"/>
  <c r="C318" i="5"/>
  <c r="C319" i="5"/>
  <c r="C320" i="5"/>
  <c r="C321" i="5"/>
  <c r="C322" i="5"/>
  <c r="C323" i="5"/>
  <c r="C324" i="5"/>
  <c r="C325" i="5"/>
  <c r="C326" i="5"/>
  <c r="C327" i="5"/>
  <c r="C328" i="5"/>
  <c r="C329" i="5"/>
  <c r="V329" i="5" s="1"/>
  <c r="C330" i="5"/>
  <c r="C331" i="5"/>
  <c r="V331" i="5" s="1"/>
  <c r="E331" i="5" s="1"/>
  <c r="X331" i="5" s="1"/>
  <c r="C332" i="5"/>
  <c r="C333" i="5"/>
  <c r="C334" i="5"/>
  <c r="C335" i="5"/>
  <c r="C336" i="5"/>
  <c r="C337" i="5"/>
  <c r="V337" i="5" s="1"/>
  <c r="C338" i="5"/>
  <c r="C339" i="5"/>
  <c r="C340" i="5"/>
  <c r="C341" i="5"/>
  <c r="V341" i="5" s="1"/>
  <c r="E341" i="5" s="1"/>
  <c r="X341" i="5" s="1"/>
  <c r="C342" i="5"/>
  <c r="C343" i="5"/>
  <c r="C344" i="5"/>
  <c r="C345" i="5"/>
  <c r="C346" i="5"/>
  <c r="C347" i="5"/>
  <c r="C348" i="5"/>
  <c r="C349" i="5"/>
  <c r="C350" i="5"/>
  <c r="C351" i="5"/>
  <c r="C352" i="5"/>
  <c r="C353" i="5"/>
  <c r="C354" i="5"/>
  <c r="C355" i="5"/>
  <c r="C356" i="5"/>
  <c r="C357" i="5"/>
  <c r="C358" i="5"/>
  <c r="C359" i="5"/>
  <c r="C360" i="5"/>
  <c r="C361" i="5"/>
  <c r="V361" i="5" s="1"/>
  <c r="E361" i="5" s="1"/>
  <c r="X361" i="5" s="1"/>
  <c r="C362" i="5"/>
  <c r="C363" i="5"/>
  <c r="C364" i="5"/>
  <c r="C365" i="5"/>
  <c r="V365" i="5" s="1"/>
  <c r="E365" i="5" s="1"/>
  <c r="X365" i="5" s="1"/>
  <c r="C366" i="5"/>
  <c r="C367" i="5"/>
  <c r="V367" i="5" s="1"/>
  <c r="C368" i="5"/>
  <c r="C369" i="5"/>
  <c r="C370" i="5"/>
  <c r="C371" i="5"/>
  <c r="C372" i="5"/>
  <c r="C373" i="5"/>
  <c r="V373" i="5" s="1"/>
  <c r="E373" i="5" s="1"/>
  <c r="X373" i="5" s="1"/>
  <c r="C374" i="5"/>
  <c r="C375" i="5"/>
  <c r="C376" i="5"/>
  <c r="C377" i="5"/>
  <c r="V377" i="5" s="1"/>
  <c r="E377" i="5" s="1"/>
  <c r="X377" i="5" s="1"/>
  <c r="C378" i="5"/>
  <c r="C379" i="5"/>
  <c r="V379" i="5" s="1"/>
  <c r="E379" i="5" s="1"/>
  <c r="X379" i="5" s="1"/>
  <c r="C380" i="5"/>
  <c r="C381" i="5"/>
  <c r="C382" i="5"/>
  <c r="C383" i="5"/>
  <c r="C384" i="5"/>
  <c r="C385" i="5"/>
  <c r="V385" i="5" s="1"/>
  <c r="E385" i="5" s="1"/>
  <c r="X385" i="5" s="1"/>
  <c r="C386" i="5"/>
  <c r="C387" i="5"/>
  <c r="C388" i="5"/>
  <c r="C389" i="5"/>
  <c r="V389" i="5" s="1"/>
  <c r="E389" i="5" s="1"/>
  <c r="X389" i="5" s="1"/>
  <c r="C390" i="5"/>
  <c r="C391" i="5"/>
  <c r="V391" i="5" s="1"/>
  <c r="C392" i="5"/>
  <c r="C393" i="5"/>
  <c r="V393" i="5" s="1"/>
  <c r="E393" i="5" s="1"/>
  <c r="X393" i="5" s="1"/>
  <c r="C394" i="5"/>
  <c r="C395" i="5"/>
  <c r="C396" i="5"/>
  <c r="C397" i="5"/>
  <c r="V397" i="5" s="1"/>
  <c r="C398" i="5"/>
  <c r="C399" i="5"/>
  <c r="C400" i="5"/>
  <c r="C401" i="5"/>
  <c r="V401" i="5" s="1"/>
  <c r="E401" i="5" s="1"/>
  <c r="X401" i="5" s="1"/>
  <c r="C402" i="5"/>
  <c r="C403" i="5"/>
  <c r="V403" i="5" s="1"/>
  <c r="C404" i="5"/>
  <c r="C405" i="5"/>
  <c r="V405" i="5" s="1"/>
  <c r="E405" i="5" s="1"/>
  <c r="X405" i="5" s="1"/>
  <c r="C406" i="5"/>
  <c r="C407" i="5"/>
  <c r="C408" i="5"/>
  <c r="C409" i="5"/>
  <c r="V409" i="5" s="1"/>
  <c r="E409" i="5" s="1"/>
  <c r="X409" i="5" s="1"/>
  <c r="C410" i="5"/>
  <c r="C411" i="5"/>
  <c r="C412" i="5"/>
  <c r="C413" i="5"/>
  <c r="V413" i="5" s="1"/>
  <c r="C414" i="5"/>
  <c r="C415" i="5"/>
  <c r="C416" i="5"/>
  <c r="C417" i="5"/>
  <c r="C418" i="5"/>
  <c r="C419" i="5"/>
  <c r="C420" i="5"/>
  <c r="C421" i="5"/>
  <c r="V421" i="5" s="1"/>
  <c r="C422" i="5"/>
  <c r="C423" i="5"/>
  <c r="C424" i="5"/>
  <c r="C425" i="5"/>
  <c r="V425" i="5" s="1"/>
  <c r="E425" i="5" s="1"/>
  <c r="X425" i="5" s="1"/>
  <c r="C426" i="5"/>
  <c r="C427" i="5"/>
  <c r="V427" i="5" s="1"/>
  <c r="E427" i="5" s="1"/>
  <c r="X427" i="5" s="1"/>
  <c r="C428" i="5"/>
  <c r="C429" i="5"/>
  <c r="C430" i="5"/>
  <c r="C431" i="5"/>
  <c r="C432" i="5"/>
  <c r="C433" i="5"/>
  <c r="V433" i="5" s="1"/>
  <c r="E433" i="5" s="1"/>
  <c r="X433" i="5" s="1"/>
  <c r="C434" i="5"/>
  <c r="C435" i="5"/>
  <c r="C436" i="5"/>
  <c r="C437" i="5"/>
  <c r="V437" i="5" s="1"/>
  <c r="E437" i="5" s="1"/>
  <c r="X437" i="5" s="1"/>
  <c r="C438" i="5"/>
  <c r="C439" i="5"/>
  <c r="C440" i="5"/>
  <c r="C441" i="5"/>
  <c r="C442" i="5"/>
  <c r="C443" i="5"/>
  <c r="C444" i="5"/>
  <c r="C445" i="5"/>
  <c r="V445" i="5" s="1"/>
  <c r="E445" i="5" s="1"/>
  <c r="X445" i="5" s="1"/>
  <c r="C446" i="5"/>
  <c r="C447" i="5"/>
  <c r="C448" i="5"/>
  <c r="C449" i="5"/>
  <c r="V449" i="5" s="1"/>
  <c r="E449" i="5" s="1"/>
  <c r="X449" i="5" s="1"/>
  <c r="C450" i="5"/>
  <c r="C451" i="5"/>
  <c r="V451" i="5" s="1"/>
  <c r="E451" i="5" s="1"/>
  <c r="X451" i="5" s="1"/>
  <c r="C452" i="5"/>
  <c r="C453" i="5"/>
  <c r="C454" i="5"/>
  <c r="C455" i="5"/>
  <c r="C456" i="5"/>
  <c r="C457" i="5"/>
  <c r="V457" i="5" s="1"/>
  <c r="E457" i="5" s="1"/>
  <c r="X457" i="5" s="1"/>
  <c r="C458" i="5"/>
  <c r="C459" i="5"/>
  <c r="C460" i="5"/>
  <c r="C461" i="5"/>
  <c r="V461" i="5" s="1"/>
  <c r="C462" i="5"/>
  <c r="C463" i="5"/>
  <c r="C464" i="5"/>
  <c r="C465" i="5"/>
  <c r="C466" i="5"/>
  <c r="C467" i="5"/>
  <c r="C468" i="5"/>
  <c r="C469" i="5"/>
  <c r="C470" i="5"/>
  <c r="C471" i="5"/>
  <c r="C472" i="5"/>
  <c r="C473" i="5"/>
  <c r="V473" i="5" s="1"/>
  <c r="E473" i="5" s="1"/>
  <c r="X473" i="5" s="1"/>
  <c r="C474" i="5"/>
  <c r="C475" i="5"/>
  <c r="V475" i="5" s="1"/>
  <c r="C476" i="5"/>
  <c r="C477" i="5"/>
  <c r="V477" i="5" s="1"/>
  <c r="E477" i="5" s="1"/>
  <c r="X477" i="5" s="1"/>
  <c r="C478" i="5"/>
  <c r="C479" i="5"/>
  <c r="C480" i="5"/>
  <c r="C481" i="5"/>
  <c r="V481" i="5" s="1"/>
  <c r="E481" i="5" s="1"/>
  <c r="X481" i="5" s="1"/>
  <c r="C482" i="5"/>
  <c r="C483" i="5"/>
  <c r="C484" i="5"/>
  <c r="C485" i="5"/>
  <c r="V485" i="5" s="1"/>
  <c r="E485" i="5" s="1"/>
  <c r="X485" i="5" s="1"/>
  <c r="C486" i="5"/>
  <c r="C487" i="5"/>
  <c r="C488" i="5"/>
  <c r="C489" i="5"/>
  <c r="C490" i="5"/>
  <c r="C491" i="5"/>
  <c r="C492" i="5"/>
  <c r="C493" i="5"/>
  <c r="V493" i="5" s="1"/>
  <c r="E493" i="5" s="1"/>
  <c r="X493" i="5" s="1"/>
  <c r="C494" i="5"/>
  <c r="C495" i="5"/>
  <c r="C496" i="5"/>
  <c r="C497" i="5"/>
  <c r="V497" i="5" s="1"/>
  <c r="E497" i="5" s="1"/>
  <c r="X497" i="5" s="1"/>
  <c r="C498" i="5"/>
  <c r="C499" i="5"/>
  <c r="V499" i="5" s="1"/>
  <c r="E499" i="5" s="1"/>
  <c r="X499" i="5" s="1"/>
  <c r="C500" i="5"/>
  <c r="C501" i="5"/>
  <c r="C502" i="5"/>
  <c r="C503" i="5"/>
  <c r="C504" i="5"/>
  <c r="C505" i="5"/>
  <c r="V505" i="5" s="1"/>
  <c r="E505" i="5" s="1"/>
  <c r="X505" i="5" s="1"/>
  <c r="C506" i="5"/>
  <c r="C507" i="5"/>
  <c r="C508" i="5"/>
  <c r="C509" i="5"/>
  <c r="V509" i="5" s="1"/>
  <c r="E509" i="5" s="1"/>
  <c r="X509" i="5" s="1"/>
  <c r="C510" i="5"/>
  <c r="C511" i="5"/>
  <c r="C512" i="5"/>
  <c r="C513" i="5"/>
  <c r="C514" i="5"/>
  <c r="C515" i="5"/>
  <c r="C516" i="5"/>
  <c r="C517" i="5"/>
  <c r="V517" i="5" s="1"/>
  <c r="E517" i="5" s="1"/>
  <c r="X517" i="5" s="1"/>
  <c r="C518" i="5"/>
  <c r="C519" i="5"/>
  <c r="C520" i="5"/>
  <c r="C521" i="5"/>
  <c r="C522" i="5"/>
  <c r="C523" i="5"/>
  <c r="V523" i="5" s="1"/>
  <c r="E523" i="5" s="1"/>
  <c r="X523" i="5" s="1"/>
  <c r="C524" i="5"/>
  <c r="C525" i="5"/>
  <c r="C526" i="5"/>
  <c r="C527" i="5"/>
  <c r="C528" i="5"/>
  <c r="C529" i="5"/>
  <c r="V529" i="5" s="1"/>
  <c r="E529" i="5" s="1"/>
  <c r="X529" i="5" s="1"/>
  <c r="C530" i="5"/>
  <c r="C531" i="5"/>
  <c r="C532" i="5"/>
  <c r="C533" i="5"/>
  <c r="V533" i="5" s="1"/>
  <c r="C534" i="5"/>
  <c r="C535" i="5"/>
  <c r="C536" i="5"/>
  <c r="C537" i="5"/>
  <c r="C538" i="5"/>
  <c r="C539" i="5"/>
  <c r="C540" i="5"/>
  <c r="C541" i="5"/>
  <c r="C542" i="5"/>
  <c r="C543" i="5"/>
  <c r="C544" i="5"/>
  <c r="C545" i="5"/>
  <c r="V545" i="5" s="1"/>
  <c r="E545" i="5" s="1"/>
  <c r="X545" i="5" s="1"/>
  <c r="C546" i="5"/>
  <c r="C547" i="5"/>
  <c r="C548" i="5"/>
  <c r="C549" i="5"/>
  <c r="V549" i="5" s="1"/>
  <c r="E549" i="5" s="1"/>
  <c r="X549" i="5" s="1"/>
  <c r="C550" i="5"/>
  <c r="C551" i="5"/>
  <c r="C552" i="5"/>
  <c r="C553" i="5"/>
  <c r="V553" i="5" s="1"/>
  <c r="E553" i="5" s="1"/>
  <c r="X553" i="5" s="1"/>
  <c r="C554" i="5"/>
  <c r="C555" i="5"/>
  <c r="C556" i="5"/>
  <c r="C557" i="5"/>
  <c r="V557" i="5" s="1"/>
  <c r="C558" i="5"/>
  <c r="C559" i="5"/>
  <c r="C560" i="5"/>
  <c r="C561" i="5"/>
  <c r="C562" i="5"/>
  <c r="C563" i="5"/>
  <c r="C564" i="5"/>
  <c r="C565" i="5"/>
  <c r="V565" i="5" s="1"/>
  <c r="C566" i="5"/>
  <c r="C567" i="5"/>
  <c r="C568" i="5"/>
  <c r="C569" i="5"/>
  <c r="V569" i="5" s="1"/>
  <c r="E569" i="5" s="1"/>
  <c r="X569" i="5" s="1"/>
  <c r="C570" i="5"/>
  <c r="C571" i="5"/>
  <c r="C572" i="5"/>
  <c r="C573" i="5"/>
  <c r="C574" i="5"/>
  <c r="C575" i="5"/>
  <c r="C576" i="5"/>
  <c r="C577" i="5"/>
  <c r="C578" i="5"/>
  <c r="C579" i="5"/>
  <c r="C580" i="5"/>
  <c r="C581" i="5"/>
  <c r="C582" i="5"/>
  <c r="C583" i="5"/>
  <c r="V583" i="5" s="1"/>
  <c r="E583" i="5" s="1"/>
  <c r="X583" i="5" s="1"/>
  <c r="C584" i="5"/>
  <c r="C585" i="5"/>
  <c r="C586" i="5"/>
  <c r="C587" i="5"/>
  <c r="C588" i="5"/>
  <c r="C589" i="5"/>
  <c r="V589" i="5" s="1"/>
  <c r="E589" i="5" s="1"/>
  <c r="X589" i="5" s="1"/>
  <c r="C590" i="5"/>
  <c r="C591" i="5"/>
  <c r="C592" i="5"/>
  <c r="C593" i="5"/>
  <c r="V593" i="5" s="1"/>
  <c r="E593" i="5" s="1"/>
  <c r="X593" i="5" s="1"/>
  <c r="C594" i="5"/>
  <c r="C595" i="5"/>
  <c r="V595" i="5" s="1"/>
  <c r="E595" i="5" s="1"/>
  <c r="X595" i="5" s="1"/>
  <c r="C596" i="5"/>
  <c r="C597" i="5"/>
  <c r="C598" i="5"/>
  <c r="C599" i="5"/>
  <c r="C600" i="5"/>
  <c r="C601" i="5"/>
  <c r="V601" i="5" s="1"/>
  <c r="E601" i="5" s="1"/>
  <c r="X601" i="5" s="1"/>
  <c r="C602" i="5"/>
  <c r="C603" i="5"/>
  <c r="C604" i="5"/>
  <c r="C605" i="5"/>
  <c r="V605" i="5" s="1"/>
  <c r="C606" i="5"/>
  <c r="C607" i="5"/>
  <c r="V607" i="5" s="1"/>
  <c r="E607" i="5" s="1"/>
  <c r="X607" i="5" s="1"/>
  <c r="C608" i="5"/>
  <c r="C609" i="5"/>
  <c r="C610" i="5"/>
  <c r="C611" i="5"/>
  <c r="C612" i="5"/>
  <c r="C613" i="5"/>
  <c r="V613" i="5" s="1"/>
  <c r="E613" i="5" s="1"/>
  <c r="X613" i="5" s="1"/>
  <c r="C614" i="5"/>
  <c r="C615" i="5"/>
  <c r="C616" i="5"/>
  <c r="C617" i="5"/>
  <c r="V617" i="5" s="1"/>
  <c r="C618" i="5"/>
  <c r="C619" i="5"/>
  <c r="V619" i="5" s="1"/>
  <c r="C620" i="5"/>
  <c r="C621" i="5"/>
  <c r="V621" i="5" s="1"/>
  <c r="C622" i="5"/>
  <c r="C623" i="5"/>
  <c r="C624" i="5"/>
  <c r="C625" i="5"/>
  <c r="V625" i="5" s="1"/>
  <c r="E625" i="5" s="1"/>
  <c r="X625" i="5" s="1"/>
  <c r="C626" i="5"/>
  <c r="C627" i="5"/>
  <c r="C628" i="5"/>
  <c r="C629" i="5"/>
  <c r="V629" i="5" s="1"/>
  <c r="E629" i="5" s="1"/>
  <c r="X629" i="5" s="1"/>
  <c r="C630" i="5"/>
  <c r="C631" i="5"/>
  <c r="C632" i="5"/>
  <c r="C633" i="5"/>
  <c r="C634" i="5"/>
  <c r="C635" i="5"/>
  <c r="C636" i="5"/>
  <c r="C637" i="5"/>
  <c r="V637" i="5" s="1"/>
  <c r="E637" i="5" s="1"/>
  <c r="X637" i="5" s="1"/>
  <c r="C638" i="5"/>
  <c r="C639" i="5"/>
  <c r="C640" i="5"/>
  <c r="C641" i="5"/>
  <c r="V641" i="5" s="1"/>
  <c r="E641" i="5" s="1"/>
  <c r="X641" i="5" s="1"/>
  <c r="C642" i="5"/>
  <c r="C643" i="5"/>
  <c r="C644" i="5"/>
  <c r="C645" i="5"/>
  <c r="C646" i="5"/>
  <c r="C647" i="5"/>
  <c r="C648" i="5"/>
  <c r="C649" i="5"/>
  <c r="V649" i="5" s="1"/>
  <c r="C650" i="5"/>
  <c r="C651" i="5"/>
  <c r="C652" i="5"/>
  <c r="C653" i="5"/>
  <c r="V653" i="5" s="1"/>
  <c r="E653" i="5" s="1"/>
  <c r="X653" i="5" s="1"/>
  <c r="C654" i="5"/>
  <c r="C655" i="5"/>
  <c r="C656" i="5"/>
  <c r="C657" i="5"/>
  <c r="C658" i="5"/>
  <c r="C659" i="5"/>
  <c r="C660" i="5"/>
  <c r="C661" i="5"/>
  <c r="V661" i="5" s="1"/>
  <c r="C662" i="5"/>
  <c r="C663" i="5"/>
  <c r="C664" i="5"/>
  <c r="C665" i="5"/>
  <c r="V665" i="5" s="1"/>
  <c r="E665" i="5" s="1"/>
  <c r="X665" i="5" s="1"/>
  <c r="C666" i="5"/>
  <c r="C667" i="5"/>
  <c r="C668" i="5"/>
  <c r="C669" i="5"/>
  <c r="C670" i="5"/>
  <c r="C671" i="5"/>
  <c r="C672" i="5"/>
  <c r="C673" i="5"/>
  <c r="V673" i="5" s="1"/>
  <c r="E673" i="5" s="1"/>
  <c r="X673" i="5" s="1"/>
  <c r="C674" i="5"/>
  <c r="C675" i="5"/>
  <c r="C676" i="5"/>
  <c r="C677" i="5"/>
  <c r="V677" i="5" s="1"/>
  <c r="C678" i="5"/>
  <c r="C679" i="5"/>
  <c r="V679" i="5" s="1"/>
  <c r="E679" i="5" s="1"/>
  <c r="X679" i="5" s="1"/>
  <c r="C680" i="5"/>
  <c r="C681" i="5"/>
  <c r="C682" i="5"/>
  <c r="C683" i="5"/>
  <c r="C684" i="5"/>
  <c r="C685" i="5"/>
  <c r="V685" i="5" s="1"/>
  <c r="E685" i="5" s="1"/>
  <c r="X685" i="5" s="1"/>
  <c r="C686" i="5"/>
  <c r="C687" i="5"/>
  <c r="C688" i="5"/>
  <c r="C689" i="5"/>
  <c r="V689" i="5" s="1"/>
  <c r="C690" i="5"/>
  <c r="C691" i="5"/>
  <c r="C692" i="5"/>
  <c r="C693" i="5"/>
  <c r="C694" i="5"/>
  <c r="C695" i="5"/>
  <c r="C696" i="5"/>
  <c r="C697" i="5"/>
  <c r="V697" i="5" s="1"/>
  <c r="E697" i="5" s="1"/>
  <c r="X697" i="5" s="1"/>
  <c r="C698" i="5"/>
  <c r="C699" i="5"/>
  <c r="C700" i="5"/>
  <c r="C701" i="5"/>
  <c r="V701" i="5" s="1"/>
  <c r="E701" i="5" s="1"/>
  <c r="X701" i="5" s="1"/>
  <c r="C702" i="5"/>
  <c r="C703" i="5"/>
  <c r="C704" i="5"/>
  <c r="C705" i="5"/>
  <c r="C706" i="5"/>
  <c r="C707" i="5"/>
  <c r="C708" i="5"/>
  <c r="C709" i="5"/>
  <c r="V709" i="5" s="1"/>
  <c r="E709" i="5" s="1"/>
  <c r="X709" i="5" s="1"/>
  <c r="C710" i="5"/>
  <c r="C711" i="5"/>
  <c r="C712" i="5"/>
  <c r="C713" i="5"/>
  <c r="V713" i="5" s="1"/>
  <c r="C714" i="5"/>
  <c r="C715" i="5"/>
  <c r="C716" i="5"/>
  <c r="C717" i="5"/>
  <c r="C718" i="5"/>
  <c r="C719" i="5"/>
  <c r="C720" i="5"/>
  <c r="C721" i="5"/>
  <c r="V721" i="5" s="1"/>
  <c r="E721" i="5" s="1"/>
  <c r="X721" i="5" s="1"/>
  <c r="C722" i="5"/>
  <c r="C723" i="5"/>
  <c r="C724" i="5"/>
  <c r="C725" i="5"/>
  <c r="C726" i="5"/>
  <c r="C727" i="5"/>
  <c r="C728" i="5"/>
  <c r="C729" i="5"/>
  <c r="C730" i="5"/>
  <c r="C731" i="5"/>
  <c r="C732" i="5"/>
  <c r="C733" i="5"/>
  <c r="V733" i="5" s="1"/>
  <c r="E733" i="5" s="1"/>
  <c r="X733" i="5" s="1"/>
  <c r="C734" i="5"/>
  <c r="C735" i="5"/>
  <c r="C736" i="5"/>
  <c r="C737" i="5"/>
  <c r="C738" i="5"/>
  <c r="C739" i="5"/>
  <c r="C740" i="5"/>
  <c r="C741" i="5"/>
  <c r="C742" i="5"/>
  <c r="C743" i="5"/>
  <c r="C744" i="5"/>
  <c r="C745" i="5"/>
  <c r="C746" i="5"/>
  <c r="C747" i="5"/>
  <c r="C748" i="5"/>
  <c r="C749" i="5"/>
  <c r="V749" i="5" s="1"/>
  <c r="C750" i="5"/>
  <c r="C751" i="5"/>
  <c r="C752" i="5"/>
  <c r="C753" i="5"/>
  <c r="C754" i="5"/>
  <c r="C755" i="5"/>
  <c r="C756" i="5"/>
  <c r="C757" i="5"/>
  <c r="C758" i="5"/>
  <c r="C759" i="5"/>
  <c r="C760" i="5"/>
  <c r="C761" i="5"/>
  <c r="V761" i="5" s="1"/>
  <c r="C762" i="5"/>
  <c r="C763" i="5"/>
  <c r="C764" i="5"/>
  <c r="C765" i="5"/>
  <c r="C766" i="5"/>
  <c r="C767" i="5"/>
  <c r="C768" i="5"/>
  <c r="C769" i="5"/>
  <c r="V769" i="5" s="1"/>
  <c r="E769" i="5" s="1"/>
  <c r="X769" i="5" s="1"/>
  <c r="C770" i="5"/>
  <c r="C771" i="5"/>
  <c r="C772" i="5"/>
  <c r="C773" i="5"/>
  <c r="V773" i="5" s="1"/>
  <c r="E773" i="5" s="1"/>
  <c r="X773" i="5" s="1"/>
  <c r="C774" i="5"/>
  <c r="C775" i="5"/>
  <c r="C776" i="5"/>
  <c r="C777" i="5"/>
  <c r="C778" i="5"/>
  <c r="C779" i="5"/>
  <c r="C780" i="5"/>
  <c r="C781" i="5"/>
  <c r="V781" i="5" s="1"/>
  <c r="E781" i="5" s="1"/>
  <c r="X781" i="5" s="1"/>
  <c r="C782" i="5"/>
  <c r="C783" i="5"/>
  <c r="C784" i="5"/>
  <c r="C785" i="5"/>
  <c r="V785" i="5" s="1"/>
  <c r="C786" i="5"/>
  <c r="C787" i="5"/>
  <c r="C788" i="5"/>
  <c r="C789" i="5"/>
  <c r="C790" i="5"/>
  <c r="C791" i="5"/>
  <c r="C792" i="5"/>
  <c r="C793" i="5"/>
  <c r="V793" i="5" s="1"/>
  <c r="E793" i="5" s="1"/>
  <c r="X793" i="5" s="1"/>
  <c r="C794" i="5"/>
  <c r="C795" i="5"/>
  <c r="C796" i="5"/>
  <c r="C797" i="5"/>
  <c r="C798" i="5"/>
  <c r="C799" i="5"/>
  <c r="C800" i="5"/>
  <c r="C801" i="5"/>
  <c r="C802" i="5"/>
  <c r="C803" i="5"/>
  <c r="C804" i="5"/>
  <c r="C805" i="5"/>
  <c r="V805" i="5" s="1"/>
  <c r="E805" i="5" s="1"/>
  <c r="X805" i="5" s="1"/>
  <c r="C806" i="5"/>
  <c r="C807" i="5"/>
  <c r="C808" i="5"/>
  <c r="C809" i="5"/>
  <c r="C810" i="5"/>
  <c r="C811" i="5"/>
  <c r="C812" i="5"/>
  <c r="C813" i="5"/>
  <c r="C814" i="5"/>
  <c r="C815" i="5"/>
  <c r="C816" i="5"/>
  <c r="C817" i="5"/>
  <c r="C818" i="5"/>
  <c r="C819" i="5"/>
  <c r="C820" i="5"/>
  <c r="C821" i="5"/>
  <c r="V821" i="5" s="1"/>
  <c r="C822" i="5"/>
  <c r="C823" i="5"/>
  <c r="C824" i="5"/>
  <c r="C825" i="5"/>
  <c r="C826" i="5"/>
  <c r="C827" i="5"/>
  <c r="C828" i="5"/>
  <c r="C829" i="5"/>
  <c r="C830" i="5"/>
  <c r="C831" i="5"/>
  <c r="C832" i="5"/>
  <c r="C833" i="5"/>
  <c r="V833" i="5" s="1"/>
  <c r="C834" i="5"/>
  <c r="C835" i="5"/>
  <c r="C836" i="5"/>
  <c r="C837" i="5"/>
  <c r="C838" i="5"/>
  <c r="C839" i="5"/>
  <c r="C840" i="5"/>
  <c r="C841" i="5"/>
  <c r="V841" i="5" s="1"/>
  <c r="E841" i="5" s="1"/>
  <c r="X841" i="5" s="1"/>
  <c r="C842" i="5"/>
  <c r="C843" i="5"/>
  <c r="C844" i="5"/>
  <c r="C845" i="5"/>
  <c r="V845" i="5" s="1"/>
  <c r="E845" i="5" s="1"/>
  <c r="X845" i="5" s="1"/>
  <c r="C846" i="5"/>
  <c r="C847" i="5"/>
  <c r="C848" i="5"/>
  <c r="C849" i="5"/>
  <c r="C850" i="5"/>
  <c r="C851" i="5"/>
  <c r="C852" i="5"/>
  <c r="C853" i="5"/>
  <c r="V853" i="5" s="1"/>
  <c r="E853" i="5" s="1"/>
  <c r="X853" i="5" s="1"/>
  <c r="C854" i="5"/>
  <c r="C855" i="5"/>
  <c r="C856" i="5"/>
  <c r="C857" i="5"/>
  <c r="C858" i="5"/>
  <c r="C859" i="5"/>
  <c r="C860" i="5"/>
  <c r="C861" i="5"/>
  <c r="C862" i="5"/>
  <c r="C863" i="5"/>
  <c r="C864" i="5"/>
  <c r="C865" i="5"/>
  <c r="V865" i="5" s="1"/>
  <c r="E865" i="5" s="1"/>
  <c r="X865" i="5" s="1"/>
  <c r="C866" i="5"/>
  <c r="C867" i="5"/>
  <c r="C868" i="5"/>
  <c r="C869" i="5"/>
  <c r="C870" i="5"/>
  <c r="C871" i="5"/>
  <c r="C872" i="5"/>
  <c r="C873" i="5"/>
  <c r="C874" i="5"/>
  <c r="C875" i="5"/>
  <c r="C876" i="5"/>
  <c r="C877" i="5"/>
  <c r="C878" i="5"/>
  <c r="C879" i="5"/>
  <c r="C880" i="5"/>
  <c r="C881" i="5"/>
  <c r="V881" i="5" s="1"/>
  <c r="E881" i="5" s="1"/>
  <c r="X881" i="5" s="1"/>
  <c r="C882" i="5"/>
  <c r="C883" i="5"/>
  <c r="C884" i="5"/>
  <c r="C885" i="5"/>
  <c r="C886" i="5"/>
  <c r="C887" i="5"/>
  <c r="C888" i="5"/>
  <c r="C889" i="5"/>
  <c r="V889" i="5" s="1"/>
  <c r="E889" i="5" s="1"/>
  <c r="X889" i="5" s="1"/>
  <c r="C890" i="5"/>
  <c r="C891" i="5"/>
  <c r="C892" i="5"/>
  <c r="C893" i="5"/>
  <c r="C894" i="5"/>
  <c r="C895" i="5"/>
  <c r="C896" i="5"/>
  <c r="C897" i="5"/>
  <c r="C898" i="5"/>
  <c r="C899" i="5"/>
  <c r="C900" i="5"/>
  <c r="C901" i="5"/>
  <c r="C902" i="5"/>
  <c r="C903" i="5"/>
  <c r="C904" i="5"/>
  <c r="C905" i="5"/>
  <c r="V905" i="5" s="1"/>
  <c r="E905" i="5" s="1"/>
  <c r="X905" i="5" s="1"/>
  <c r="C906" i="5"/>
  <c r="C907" i="5"/>
  <c r="C908" i="5"/>
  <c r="C909" i="5"/>
  <c r="C910" i="5"/>
  <c r="C911" i="5"/>
  <c r="C912" i="5"/>
  <c r="C913" i="5"/>
  <c r="V913" i="5" s="1"/>
  <c r="E913" i="5" s="1"/>
  <c r="X913" i="5" s="1"/>
  <c r="C914" i="5"/>
  <c r="C915" i="5"/>
  <c r="C916" i="5"/>
  <c r="C917" i="5"/>
  <c r="C918" i="5"/>
  <c r="C919" i="5"/>
  <c r="C920" i="5"/>
  <c r="C921" i="5"/>
  <c r="C922" i="5"/>
  <c r="C923" i="5"/>
  <c r="C924" i="5"/>
  <c r="C925" i="5"/>
  <c r="C926" i="5"/>
  <c r="C927" i="5"/>
  <c r="C928" i="5"/>
  <c r="C929" i="5"/>
  <c r="V929" i="5" s="1"/>
  <c r="E929" i="5" s="1"/>
  <c r="X929" i="5" s="1"/>
  <c r="C930" i="5"/>
  <c r="C931" i="5"/>
  <c r="C932" i="5"/>
  <c r="C933" i="5"/>
  <c r="C934" i="5"/>
  <c r="C935" i="5"/>
  <c r="C936" i="5"/>
  <c r="C937" i="5"/>
  <c r="V937" i="5" s="1"/>
  <c r="E937" i="5" s="1"/>
  <c r="X937" i="5" s="1"/>
  <c r="C938" i="5"/>
  <c r="C939" i="5"/>
  <c r="C940" i="5"/>
  <c r="C941" i="5"/>
  <c r="C942" i="5"/>
  <c r="C943" i="5"/>
  <c r="C944" i="5"/>
  <c r="C945" i="5"/>
  <c r="C946" i="5"/>
  <c r="C947" i="5"/>
  <c r="C948" i="5"/>
  <c r="C949" i="5"/>
  <c r="C950" i="5"/>
  <c r="C951" i="5"/>
  <c r="C952" i="5"/>
  <c r="C953" i="5"/>
  <c r="V953" i="5" s="1"/>
  <c r="E953" i="5" s="1"/>
  <c r="X953" i="5" s="1"/>
  <c r="C954" i="5"/>
  <c r="C955" i="5"/>
  <c r="C956" i="5"/>
  <c r="C957" i="5"/>
  <c r="C958" i="5"/>
  <c r="C959" i="5"/>
  <c r="C960" i="5"/>
  <c r="C961" i="5"/>
  <c r="V961" i="5" s="1"/>
  <c r="E961" i="5" s="1"/>
  <c r="X961" i="5" s="1"/>
  <c r="C962" i="5"/>
  <c r="C963" i="5"/>
  <c r="C964" i="5"/>
  <c r="C965" i="5"/>
  <c r="C966" i="5"/>
  <c r="C967" i="5"/>
  <c r="C968" i="5"/>
  <c r="C969" i="5"/>
  <c r="C970" i="5"/>
  <c r="C971" i="5"/>
  <c r="C972" i="5"/>
  <c r="C973" i="5"/>
  <c r="C974" i="5"/>
  <c r="C975" i="5"/>
  <c r="C976" i="5"/>
  <c r="C977" i="5"/>
  <c r="V977" i="5" s="1"/>
  <c r="E977" i="5" s="1"/>
  <c r="X977" i="5" s="1"/>
  <c r="C978" i="5"/>
  <c r="C979" i="5"/>
  <c r="C980" i="5"/>
  <c r="C981" i="5"/>
  <c r="C982" i="5"/>
  <c r="C983" i="5"/>
  <c r="C984" i="5"/>
  <c r="C985" i="5"/>
  <c r="V985" i="5" s="1"/>
  <c r="E985" i="5" s="1"/>
  <c r="X985" i="5" s="1"/>
  <c r="C986" i="5"/>
  <c r="C987" i="5"/>
  <c r="C988" i="5"/>
  <c r="C989" i="5"/>
  <c r="C990" i="5"/>
  <c r="C991" i="5"/>
  <c r="C992" i="5"/>
  <c r="C993" i="5"/>
  <c r="C994" i="5"/>
  <c r="C995" i="5"/>
  <c r="C996" i="5"/>
  <c r="C997" i="5"/>
  <c r="C998" i="5"/>
  <c r="C999" i="5"/>
  <c r="C1000" i="5"/>
  <c r="C1001" i="5"/>
  <c r="V1001" i="5" s="1"/>
  <c r="E1001" i="5" s="1"/>
  <c r="X1001" i="5" s="1"/>
  <c r="C1002" i="5"/>
  <c r="C1003" i="5"/>
  <c r="C1004" i="5"/>
  <c r="C1005" i="5"/>
  <c r="C1006" i="5"/>
  <c r="C1007" i="5"/>
  <c r="C1008" i="5"/>
  <c r="C1009" i="5"/>
  <c r="V1009" i="5" s="1"/>
  <c r="E1009" i="5" s="1"/>
  <c r="X1009" i="5" s="1"/>
  <c r="C1010" i="5"/>
  <c r="C1011" i="5"/>
  <c r="C1012" i="5"/>
  <c r="C1013" i="5"/>
  <c r="C1014" i="5"/>
  <c r="C1015" i="5"/>
  <c r="C1016" i="5"/>
  <c r="C1017" i="5"/>
  <c r="C1018" i="5"/>
  <c r="C1019" i="5"/>
  <c r="C1020" i="5"/>
  <c r="C1021" i="5"/>
  <c r="C1022" i="5"/>
  <c r="C1023" i="5"/>
  <c r="C1024" i="5"/>
  <c r="C1025" i="5"/>
  <c r="V1025" i="5" s="1"/>
  <c r="E1025" i="5" s="1"/>
  <c r="X1025" i="5" s="1"/>
  <c r="C1026" i="5"/>
  <c r="C1027" i="5"/>
  <c r="C1028" i="5"/>
  <c r="C1029" i="5"/>
  <c r="C1030" i="5"/>
  <c r="C1031" i="5"/>
  <c r="C1032" i="5"/>
  <c r="C1033" i="5"/>
  <c r="V1033" i="5" s="1"/>
  <c r="C1034" i="5"/>
  <c r="C1035" i="5"/>
  <c r="C1036" i="5"/>
  <c r="C1037" i="5"/>
  <c r="V1037" i="5" s="1"/>
  <c r="C1038" i="5"/>
  <c r="C1039" i="5"/>
  <c r="C1040" i="5"/>
  <c r="C1041" i="5"/>
  <c r="C1042" i="5"/>
  <c r="C1043" i="5"/>
  <c r="C1044" i="5"/>
  <c r="C1045" i="5"/>
  <c r="V1045" i="5" s="1"/>
  <c r="E1045" i="5" s="1"/>
  <c r="X1045" i="5" s="1"/>
  <c r="C1046" i="5"/>
  <c r="C1047" i="5"/>
  <c r="C1048" i="5"/>
  <c r="C1049" i="5"/>
  <c r="V1049" i="5" s="1"/>
  <c r="C1050" i="5"/>
  <c r="C1051" i="5"/>
  <c r="C1052" i="5"/>
  <c r="C1053" i="5"/>
  <c r="C1054" i="5"/>
  <c r="C1055" i="5"/>
  <c r="C1056" i="5"/>
  <c r="C1057" i="5"/>
  <c r="V1057" i="5" s="1"/>
  <c r="C1058" i="5"/>
  <c r="C1059" i="5"/>
  <c r="C1060" i="5"/>
  <c r="C1061" i="5"/>
  <c r="C1062" i="5"/>
  <c r="C1063" i="5"/>
  <c r="C1064" i="5"/>
  <c r="C1065" i="5"/>
  <c r="C1066" i="5"/>
  <c r="C1067" i="5"/>
  <c r="C1068" i="5"/>
  <c r="C1069" i="5"/>
  <c r="V1069" i="5" s="1"/>
  <c r="C1070" i="5"/>
  <c r="C1071" i="5"/>
  <c r="C1072" i="5"/>
  <c r="C1073" i="5"/>
  <c r="C1074" i="5"/>
  <c r="C1075" i="5"/>
  <c r="C1076" i="5"/>
  <c r="C1077" i="5"/>
  <c r="C1078" i="5"/>
  <c r="C1079" i="5"/>
  <c r="C1080" i="5"/>
  <c r="C1081" i="5"/>
  <c r="C1082" i="5"/>
  <c r="C1083" i="5"/>
  <c r="C1084" i="5"/>
  <c r="C1085" i="5"/>
  <c r="V1085" i="5" s="1"/>
  <c r="C1086" i="5"/>
  <c r="C1087" i="5"/>
  <c r="C1088" i="5"/>
  <c r="C1089" i="5"/>
  <c r="C1090" i="5"/>
  <c r="C1091" i="5"/>
  <c r="C1092" i="5"/>
  <c r="C1093" i="5"/>
  <c r="C1094" i="5"/>
  <c r="C1095" i="5"/>
  <c r="C1096" i="5"/>
  <c r="C1097" i="5"/>
  <c r="V1097" i="5" s="1"/>
  <c r="E1097" i="5" s="1"/>
  <c r="X1097" i="5" s="1"/>
  <c r="C1098" i="5"/>
  <c r="C1099" i="5"/>
  <c r="C1100" i="5"/>
  <c r="C1101" i="5"/>
  <c r="C1102" i="5"/>
  <c r="C1103" i="5"/>
  <c r="C1104" i="5"/>
  <c r="C1105" i="5"/>
  <c r="C1106" i="5"/>
  <c r="C1107" i="5"/>
  <c r="C1108" i="5"/>
  <c r="C1109" i="5"/>
  <c r="V1109" i="5" s="1"/>
  <c r="E1109" i="5" s="1"/>
  <c r="X1109" i="5" s="1"/>
  <c r="C1110" i="5"/>
  <c r="C1111" i="5"/>
  <c r="C1112" i="5"/>
  <c r="C1113" i="5"/>
  <c r="C1114" i="5"/>
  <c r="C1115" i="5"/>
  <c r="C1116" i="5"/>
  <c r="C1117" i="5"/>
  <c r="C1118" i="5"/>
  <c r="C1119" i="5"/>
  <c r="C1120" i="5"/>
  <c r="C1121" i="5"/>
  <c r="V1121" i="5" s="1"/>
  <c r="E1121" i="5" s="1"/>
  <c r="X1121" i="5" s="1"/>
  <c r="C1122" i="5"/>
  <c r="C1123" i="5"/>
  <c r="C1124" i="5"/>
  <c r="C1125" i="5"/>
  <c r="C1126" i="5"/>
  <c r="C1127" i="5"/>
  <c r="C1128" i="5"/>
  <c r="C1129" i="5"/>
  <c r="C1130" i="5"/>
  <c r="C1131" i="5"/>
  <c r="C1132" i="5"/>
  <c r="C1133" i="5"/>
  <c r="V1133" i="5" s="1"/>
  <c r="E1133" i="5" s="1"/>
  <c r="X1133" i="5" s="1"/>
  <c r="C1134" i="5"/>
  <c r="C1135" i="5"/>
  <c r="C1136" i="5"/>
  <c r="C1137" i="5"/>
  <c r="C1138" i="5"/>
  <c r="C1139" i="5"/>
  <c r="C1140" i="5"/>
  <c r="C1141" i="5"/>
  <c r="C1142" i="5"/>
  <c r="C1143" i="5"/>
  <c r="C1144" i="5"/>
  <c r="C1145" i="5"/>
  <c r="V1145" i="5" s="1"/>
  <c r="E1145" i="5" s="1"/>
  <c r="X1145" i="5" s="1"/>
  <c r="C1146" i="5"/>
  <c r="C1147" i="5"/>
  <c r="C1148" i="5"/>
  <c r="C1149" i="5"/>
  <c r="C1150" i="5"/>
  <c r="C1151" i="5"/>
  <c r="C1152" i="5"/>
  <c r="C1153" i="5"/>
  <c r="C1154" i="5"/>
  <c r="C1155" i="5"/>
  <c r="C1156" i="5"/>
  <c r="C1157" i="5"/>
  <c r="V1157" i="5" s="1"/>
  <c r="E1157" i="5" s="1"/>
  <c r="X1157" i="5" s="1"/>
  <c r="C1158" i="5"/>
  <c r="C1159" i="5"/>
  <c r="C1160" i="5"/>
  <c r="C1161" i="5"/>
  <c r="C1162" i="5"/>
  <c r="C1163" i="5"/>
  <c r="C1164" i="5"/>
  <c r="C1165" i="5"/>
  <c r="C1166" i="5"/>
  <c r="C1167" i="5"/>
  <c r="C1168" i="5"/>
  <c r="C1169" i="5"/>
  <c r="V1169" i="5" s="1"/>
  <c r="E1169" i="5" s="1"/>
  <c r="X1169" i="5" s="1"/>
  <c r="C1170" i="5"/>
  <c r="C1171" i="5"/>
  <c r="C1172" i="5"/>
  <c r="C1173" i="5"/>
  <c r="C1174" i="5"/>
  <c r="C1175" i="5"/>
  <c r="C1176" i="5"/>
  <c r="C1177" i="5"/>
  <c r="C1178" i="5"/>
  <c r="C1179" i="5"/>
  <c r="C1180" i="5"/>
  <c r="C1181" i="5"/>
  <c r="V1181" i="5" s="1"/>
  <c r="E1181" i="5" s="1"/>
  <c r="X1181" i="5" s="1"/>
  <c r="C1182" i="5"/>
  <c r="C1183" i="5"/>
  <c r="C1184" i="5"/>
  <c r="C1185" i="5"/>
  <c r="C1186" i="5"/>
  <c r="C1187" i="5"/>
  <c r="C1188" i="5"/>
  <c r="C1189" i="5"/>
  <c r="C1190" i="5"/>
  <c r="C1191" i="5"/>
  <c r="C1192" i="5"/>
  <c r="C1193" i="5"/>
  <c r="V1193" i="5" s="1"/>
  <c r="E1193" i="5" s="1"/>
  <c r="X1193" i="5" s="1"/>
  <c r="C1194" i="5"/>
  <c r="C1195" i="5"/>
  <c r="C1196" i="5"/>
  <c r="C1197" i="5"/>
  <c r="C1198" i="5"/>
  <c r="C1199" i="5"/>
  <c r="C1200" i="5"/>
  <c r="C1201" i="5"/>
  <c r="C1202" i="5"/>
  <c r="C1203" i="5"/>
  <c r="C1204" i="5"/>
  <c r="C1205" i="5"/>
  <c r="V1205" i="5" s="1"/>
  <c r="E1205" i="5" s="1"/>
  <c r="X1205" i="5" s="1"/>
  <c r="C1206" i="5"/>
  <c r="C1207" i="5"/>
  <c r="C1208" i="5"/>
  <c r="C1209" i="5"/>
  <c r="C1210" i="5"/>
  <c r="C1211" i="5"/>
  <c r="C1212" i="5"/>
  <c r="C1213" i="5"/>
  <c r="C1214" i="5"/>
  <c r="C1215" i="5"/>
  <c r="C1216" i="5"/>
  <c r="C1217" i="5"/>
  <c r="V1217" i="5" s="1"/>
  <c r="E1217" i="5" s="1"/>
  <c r="X1217" i="5" s="1"/>
  <c r="C1218" i="5"/>
  <c r="C1219" i="5"/>
  <c r="C1220" i="5"/>
  <c r="C1221" i="5"/>
  <c r="C1222" i="5"/>
  <c r="C1223" i="5"/>
  <c r="C1224" i="5"/>
  <c r="C1225" i="5"/>
  <c r="C1226" i="5"/>
  <c r="C1227" i="5"/>
  <c r="C1228" i="5"/>
  <c r="C1229" i="5"/>
  <c r="V1229" i="5" s="1"/>
  <c r="E1229" i="5" s="1"/>
  <c r="X1229" i="5" s="1"/>
  <c r="C1230" i="5"/>
  <c r="C1231" i="5"/>
  <c r="C1232" i="5"/>
  <c r="C1233" i="5"/>
  <c r="C1234" i="5"/>
  <c r="C1235" i="5"/>
  <c r="C1236" i="5"/>
  <c r="C1237" i="5"/>
  <c r="C1238" i="5"/>
  <c r="C1239" i="5"/>
  <c r="C1240" i="5"/>
  <c r="C1241" i="5"/>
  <c r="V1241" i="5" s="1"/>
  <c r="E1241" i="5" s="1"/>
  <c r="X1241" i="5" s="1"/>
  <c r="C1242" i="5"/>
  <c r="C1243" i="5"/>
  <c r="C1244" i="5"/>
  <c r="C1245" i="5"/>
  <c r="C1246" i="5"/>
  <c r="C1247" i="5"/>
  <c r="C1248" i="5"/>
  <c r="C1249" i="5"/>
  <c r="C1250" i="5"/>
  <c r="C1251" i="5"/>
  <c r="C1252" i="5"/>
  <c r="C1253" i="5"/>
  <c r="V1253" i="5" s="1"/>
  <c r="E1253" i="5" s="1"/>
  <c r="X1253" i="5" s="1"/>
  <c r="C1254" i="5"/>
  <c r="C1255" i="5"/>
  <c r="C1256" i="5"/>
  <c r="C1257" i="5"/>
  <c r="C1258" i="5"/>
  <c r="C1259" i="5"/>
  <c r="C1260" i="5"/>
  <c r="C1261" i="5"/>
  <c r="C1262" i="5"/>
  <c r="C1263" i="5"/>
  <c r="C1264" i="5"/>
  <c r="C1265" i="5"/>
  <c r="V1265" i="5" s="1"/>
  <c r="C1266" i="5"/>
  <c r="C1267" i="5"/>
  <c r="C1268" i="5"/>
  <c r="C1269" i="5"/>
  <c r="C1270" i="5"/>
  <c r="C1271" i="5"/>
  <c r="C1272" i="5"/>
  <c r="C1273" i="5"/>
  <c r="C1274" i="5"/>
  <c r="C1275" i="5"/>
  <c r="C1276" i="5"/>
  <c r="C1277" i="5"/>
  <c r="V1277" i="5" s="1"/>
  <c r="C1278" i="5"/>
  <c r="C1279" i="5"/>
  <c r="C1280" i="5"/>
  <c r="C1281" i="5"/>
  <c r="C1282" i="5"/>
  <c r="C1283" i="5"/>
  <c r="C1284" i="5"/>
  <c r="C1285" i="5"/>
  <c r="C1286" i="5"/>
  <c r="C1287" i="5"/>
  <c r="C1288" i="5"/>
  <c r="C1289" i="5"/>
  <c r="V1289" i="5" s="1"/>
  <c r="C1290" i="5"/>
  <c r="C1291" i="5"/>
  <c r="C1292" i="5"/>
  <c r="C1293" i="5"/>
  <c r="C1294" i="5"/>
  <c r="C1295" i="5"/>
  <c r="C1296" i="5"/>
  <c r="C1297" i="5"/>
  <c r="C1298" i="5"/>
  <c r="C1299" i="5"/>
  <c r="C1300" i="5"/>
  <c r="C1301" i="5"/>
  <c r="V1301" i="5" s="1"/>
  <c r="C1302" i="5"/>
  <c r="C1303" i="5"/>
  <c r="C1304" i="5"/>
  <c r="C1305" i="5"/>
  <c r="C1306" i="5"/>
  <c r="C1307" i="5"/>
  <c r="C1308" i="5"/>
  <c r="C1309" i="5"/>
  <c r="C1310" i="5"/>
  <c r="C1311" i="5"/>
  <c r="C1312" i="5"/>
  <c r="C1313" i="5"/>
  <c r="V1313" i="5" s="1"/>
  <c r="C1314" i="5"/>
  <c r="C1315" i="5"/>
  <c r="C1316" i="5"/>
  <c r="C1317" i="5"/>
  <c r="C1318" i="5"/>
  <c r="C1319" i="5"/>
  <c r="C1320" i="5"/>
  <c r="C1321" i="5"/>
  <c r="C1322" i="5"/>
  <c r="C1323" i="5"/>
  <c r="C1324" i="5"/>
  <c r="C1325" i="5"/>
  <c r="V1325" i="5" s="1"/>
  <c r="C1326" i="5"/>
  <c r="C1327" i="5"/>
  <c r="C1328" i="5"/>
  <c r="C1329" i="5"/>
  <c r="C1330" i="5"/>
  <c r="C1331" i="5"/>
  <c r="C1332" i="5"/>
  <c r="C1333" i="5"/>
  <c r="C1334" i="5"/>
  <c r="C1335" i="5"/>
  <c r="C1336" i="5"/>
  <c r="C1337" i="5"/>
  <c r="V1337" i="5" s="1"/>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s="1"/>
  <c r="X13" i="5" s="1"/>
  <c r="B14" i="5"/>
  <c r="V14" i="5"/>
  <c r="E14" i="5" s="1"/>
  <c r="X14" i="5" s="1"/>
  <c r="B15" i="5"/>
  <c r="V15" i="5"/>
  <c r="E15" i="5"/>
  <c r="X15" i="5" s="1"/>
  <c r="B16" i="5"/>
  <c r="B17" i="5"/>
  <c r="V17" i="5"/>
  <c r="E17" i="5" s="1"/>
  <c r="X17" i="5" s="1"/>
  <c r="V18" i="5"/>
  <c r="E18" i="5"/>
  <c r="X18" i="5" s="1"/>
  <c r="B19" i="5"/>
  <c r="V19" i="5"/>
  <c r="E19" i="5" s="1"/>
  <c r="X19" i="5" s="1"/>
  <c r="B20" i="5"/>
  <c r="V20" i="5"/>
  <c r="E20" i="5"/>
  <c r="X20" i="5" s="1"/>
  <c r="B21" i="5"/>
  <c r="B22" i="5"/>
  <c r="V22" i="5"/>
  <c r="E22" i="5"/>
  <c r="X22" i="5" s="1"/>
  <c r="B23" i="5"/>
  <c r="V23" i="5"/>
  <c r="E23" i="5" s="1"/>
  <c r="X23" i="5" s="1"/>
  <c r="B24" i="5"/>
  <c r="V24" i="5"/>
  <c r="E24" i="5"/>
  <c r="X24" i="5" s="1"/>
  <c r="B25" i="5"/>
  <c r="B26" i="5"/>
  <c r="V26" i="5"/>
  <c r="E26" i="5"/>
  <c r="X26" i="5" s="1"/>
  <c r="B27" i="5"/>
  <c r="V27" i="5"/>
  <c r="E27" i="5" s="1"/>
  <c r="X27" i="5" s="1"/>
  <c r="B28" i="5"/>
  <c r="V28" i="5"/>
  <c r="E28" i="5"/>
  <c r="X28" i="5" s="1"/>
  <c r="B29" i="5"/>
  <c r="B30" i="5"/>
  <c r="V30" i="5"/>
  <c r="E30" i="5"/>
  <c r="X30" i="5" s="1"/>
  <c r="B31" i="5"/>
  <c r="B32" i="5"/>
  <c r="V32" i="5"/>
  <c r="E32" i="5"/>
  <c r="X32" i="5" s="1"/>
  <c r="B33" i="5"/>
  <c r="B34" i="5"/>
  <c r="V34" i="5"/>
  <c r="E34" i="5"/>
  <c r="X34" i="5" s="1"/>
  <c r="B35" i="5"/>
  <c r="V35" i="5"/>
  <c r="E35" i="5" s="1"/>
  <c r="X35" i="5" s="1"/>
  <c r="B36" i="5"/>
  <c r="V36" i="5"/>
  <c r="E36" i="5"/>
  <c r="X36" i="5" s="1"/>
  <c r="B37" i="5"/>
  <c r="B38" i="5"/>
  <c r="V38" i="5"/>
  <c r="E38" i="5"/>
  <c r="X38" i="5" s="1"/>
  <c r="B39" i="5"/>
  <c r="V39" i="5"/>
  <c r="E39" i="5" s="1"/>
  <c r="X39" i="5" s="1"/>
  <c r="B40" i="5"/>
  <c r="V40" i="5"/>
  <c r="E40" i="5"/>
  <c r="X40" i="5" s="1"/>
  <c r="B41" i="5"/>
  <c r="B42" i="5"/>
  <c r="V42" i="5"/>
  <c r="E42" i="5"/>
  <c r="X42" i="5" s="1"/>
  <c r="B43" i="5"/>
  <c r="V43" i="5"/>
  <c r="E43" i="5" s="1"/>
  <c r="X43" i="5" s="1"/>
  <c r="B44" i="5"/>
  <c r="V44" i="5"/>
  <c r="E44" i="5"/>
  <c r="X44" i="5" s="1"/>
  <c r="B45" i="5"/>
  <c r="B46" i="5"/>
  <c r="V46" i="5"/>
  <c r="E46" i="5"/>
  <c r="X46" i="5" s="1"/>
  <c r="B47" i="5"/>
  <c r="V47" i="5"/>
  <c r="E47" i="5" s="1"/>
  <c r="X47" i="5" s="1"/>
  <c r="B48" i="5"/>
  <c r="V48" i="5"/>
  <c r="E48" i="5"/>
  <c r="X48" i="5" s="1"/>
  <c r="B49" i="5"/>
  <c r="B50" i="5"/>
  <c r="V50" i="5"/>
  <c r="E50" i="5"/>
  <c r="X50" i="5" s="1"/>
  <c r="B51" i="5"/>
  <c r="V51" i="5"/>
  <c r="E51" i="5" s="1"/>
  <c r="X51" i="5" s="1"/>
  <c r="B52" i="5"/>
  <c r="V52" i="5"/>
  <c r="E52" i="5"/>
  <c r="X52" i="5" s="1"/>
  <c r="B53" i="5"/>
  <c r="B54" i="5"/>
  <c r="V54" i="5"/>
  <c r="E54" i="5"/>
  <c r="X54" i="5" s="1"/>
  <c r="B55" i="5"/>
  <c r="V55" i="5"/>
  <c r="E55" i="5" s="1"/>
  <c r="X55" i="5" s="1"/>
  <c r="B56" i="5"/>
  <c r="V56" i="5"/>
  <c r="E56" i="5"/>
  <c r="X56" i="5" s="1"/>
  <c r="B57" i="5"/>
  <c r="B58" i="5"/>
  <c r="V58" i="5"/>
  <c r="E58" i="5"/>
  <c r="X58" i="5" s="1"/>
  <c r="B59" i="5"/>
  <c r="V59" i="5"/>
  <c r="E59" i="5" s="1"/>
  <c r="X59" i="5" s="1"/>
  <c r="B60" i="5"/>
  <c r="V60" i="5"/>
  <c r="E60" i="5"/>
  <c r="X60" i="5" s="1"/>
  <c r="B61" i="5"/>
  <c r="B62" i="5"/>
  <c r="V62" i="5"/>
  <c r="E62" i="5"/>
  <c r="X62" i="5" s="1"/>
  <c r="B63" i="5"/>
  <c r="V63" i="5"/>
  <c r="E63" i="5" s="1"/>
  <c r="X63" i="5" s="1"/>
  <c r="B64" i="5"/>
  <c r="V64" i="5"/>
  <c r="E64" i="5"/>
  <c r="X64" i="5" s="1"/>
  <c r="B65" i="5"/>
  <c r="B66" i="5"/>
  <c r="V66" i="5"/>
  <c r="E66" i="5"/>
  <c r="X66" i="5" s="1"/>
  <c r="B67" i="5"/>
  <c r="V67" i="5"/>
  <c r="E67" i="5" s="1"/>
  <c r="X67" i="5" s="1"/>
  <c r="B68" i="5"/>
  <c r="V68" i="5"/>
  <c r="E68" i="5"/>
  <c r="X68" i="5" s="1"/>
  <c r="B69" i="5"/>
  <c r="B70" i="5"/>
  <c r="V70" i="5"/>
  <c r="E70" i="5"/>
  <c r="X70" i="5" s="1"/>
  <c r="B71" i="5"/>
  <c r="V71" i="5"/>
  <c r="E71" i="5" s="1"/>
  <c r="X71" i="5" s="1"/>
  <c r="B72" i="5"/>
  <c r="V72" i="5"/>
  <c r="E72" i="5"/>
  <c r="X72" i="5" s="1"/>
  <c r="B73" i="5"/>
  <c r="B74" i="5"/>
  <c r="V74" i="5"/>
  <c r="E74" i="5"/>
  <c r="X74" i="5" s="1"/>
  <c r="B75" i="5"/>
  <c r="V75" i="5"/>
  <c r="E75" i="5" s="1"/>
  <c r="X75" i="5" s="1"/>
  <c r="B76" i="5"/>
  <c r="V76" i="5"/>
  <c r="E76" i="5"/>
  <c r="X76" i="5" s="1"/>
  <c r="B77" i="5"/>
  <c r="B78" i="5"/>
  <c r="V78" i="5"/>
  <c r="E78" i="5"/>
  <c r="X78" i="5" s="1"/>
  <c r="B79" i="5"/>
  <c r="B80" i="5"/>
  <c r="V80" i="5"/>
  <c r="E80" i="5"/>
  <c r="X80" i="5" s="1"/>
  <c r="B81" i="5"/>
  <c r="B82" i="5"/>
  <c r="V82" i="5"/>
  <c r="E82" i="5"/>
  <c r="X82" i="5" s="1"/>
  <c r="B83" i="5"/>
  <c r="V83" i="5"/>
  <c r="E83" i="5" s="1"/>
  <c r="X83" i="5" s="1"/>
  <c r="B84" i="5"/>
  <c r="V84" i="5"/>
  <c r="E84" i="5"/>
  <c r="X84" i="5" s="1"/>
  <c r="B85" i="5"/>
  <c r="B86" i="5"/>
  <c r="V86" i="5"/>
  <c r="E86" i="5"/>
  <c r="X86" i="5" s="1"/>
  <c r="B87" i="5"/>
  <c r="V87" i="5"/>
  <c r="E87" i="5" s="1"/>
  <c r="X87" i="5" s="1"/>
  <c r="B88" i="5"/>
  <c r="V88" i="5"/>
  <c r="E88" i="5"/>
  <c r="X88" i="5" s="1"/>
  <c r="B89" i="5"/>
  <c r="B90" i="5"/>
  <c r="V90" i="5"/>
  <c r="E90" i="5"/>
  <c r="X90" i="5" s="1"/>
  <c r="B91" i="5"/>
  <c r="V91" i="5"/>
  <c r="E91" i="5" s="1"/>
  <c r="X91" i="5" s="1"/>
  <c r="B92" i="5"/>
  <c r="V92" i="5"/>
  <c r="E92" i="5"/>
  <c r="X92" i="5" s="1"/>
  <c r="B93" i="5"/>
  <c r="B94" i="5"/>
  <c r="V94" i="5"/>
  <c r="E94" i="5"/>
  <c r="X94" i="5" s="1"/>
  <c r="B95" i="5"/>
  <c r="V95" i="5"/>
  <c r="E95" i="5" s="1"/>
  <c r="X95" i="5" s="1"/>
  <c r="B96" i="5"/>
  <c r="V96" i="5"/>
  <c r="E96" i="5"/>
  <c r="X96" i="5" s="1"/>
  <c r="B97" i="5"/>
  <c r="B98" i="5"/>
  <c r="V98" i="5"/>
  <c r="E98" i="5"/>
  <c r="X98" i="5" s="1"/>
  <c r="B99" i="5"/>
  <c r="V99" i="5"/>
  <c r="E99" i="5" s="1"/>
  <c r="X99" i="5" s="1"/>
  <c r="B100" i="5"/>
  <c r="V100" i="5"/>
  <c r="E100" i="5"/>
  <c r="X100" i="5" s="1"/>
  <c r="B101" i="5"/>
  <c r="B102" i="5"/>
  <c r="V102" i="5"/>
  <c r="E102" i="5"/>
  <c r="X102" i="5" s="1"/>
  <c r="B103" i="5"/>
  <c r="V103" i="5"/>
  <c r="E103" i="5" s="1"/>
  <c r="X103" i="5" s="1"/>
  <c r="B104" i="5"/>
  <c r="V104" i="5"/>
  <c r="E104" i="5"/>
  <c r="X104" i="5" s="1"/>
  <c r="B105" i="5"/>
  <c r="B106" i="5"/>
  <c r="V106" i="5"/>
  <c r="E106" i="5"/>
  <c r="X106" i="5" s="1"/>
  <c r="B107" i="5"/>
  <c r="V107" i="5"/>
  <c r="E107" i="5" s="1"/>
  <c r="X107" i="5" s="1"/>
  <c r="B108" i="5"/>
  <c r="V108" i="5"/>
  <c r="E108" i="5"/>
  <c r="X108" i="5" s="1"/>
  <c r="B109" i="5"/>
  <c r="B110" i="5"/>
  <c r="V110" i="5"/>
  <c r="E110" i="5"/>
  <c r="X110" i="5" s="1"/>
  <c r="B111" i="5"/>
  <c r="V111" i="5"/>
  <c r="E111" i="5" s="1"/>
  <c r="X111" i="5" s="1"/>
  <c r="B112" i="5"/>
  <c r="V112" i="5"/>
  <c r="E112" i="5"/>
  <c r="X112" i="5" s="1"/>
  <c r="B113" i="5"/>
  <c r="B114" i="5"/>
  <c r="V114" i="5"/>
  <c r="E114" i="5"/>
  <c r="X114" i="5" s="1"/>
  <c r="B115" i="5"/>
  <c r="V115" i="5"/>
  <c r="E115" i="5" s="1"/>
  <c r="X115" i="5" s="1"/>
  <c r="B116" i="5"/>
  <c r="V116" i="5"/>
  <c r="E116" i="5"/>
  <c r="X116" i="5" s="1"/>
  <c r="B117" i="5"/>
  <c r="B118" i="5"/>
  <c r="V118" i="5"/>
  <c r="E118" i="5"/>
  <c r="X118" i="5" s="1"/>
  <c r="B119" i="5"/>
  <c r="V119" i="5"/>
  <c r="E119" i="5" s="1"/>
  <c r="X119" i="5" s="1"/>
  <c r="B120" i="5"/>
  <c r="V120" i="5"/>
  <c r="E120" i="5"/>
  <c r="X120" i="5" s="1"/>
  <c r="B121" i="5"/>
  <c r="B122" i="5"/>
  <c r="V122" i="5"/>
  <c r="E122" i="5"/>
  <c r="X122" i="5" s="1"/>
  <c r="B123" i="5"/>
  <c r="V123" i="5"/>
  <c r="E123" i="5" s="1"/>
  <c r="X123" i="5" s="1"/>
  <c r="B124" i="5"/>
  <c r="V124" i="5"/>
  <c r="E124" i="5"/>
  <c r="X124" i="5" s="1"/>
  <c r="B125" i="5"/>
  <c r="B126" i="5"/>
  <c r="V126" i="5"/>
  <c r="E126" i="5"/>
  <c r="X126" i="5" s="1"/>
  <c r="B127" i="5"/>
  <c r="B128" i="5"/>
  <c r="V128" i="5"/>
  <c r="E128" i="5"/>
  <c r="X128" i="5" s="1"/>
  <c r="B129" i="5"/>
  <c r="B130" i="5"/>
  <c r="V130" i="5"/>
  <c r="E130" i="5"/>
  <c r="X130" i="5" s="1"/>
  <c r="B131" i="5"/>
  <c r="V131" i="5"/>
  <c r="E131" i="5" s="1"/>
  <c r="X131" i="5" s="1"/>
  <c r="B132" i="5"/>
  <c r="V132" i="5"/>
  <c r="E132" i="5"/>
  <c r="X132" i="5" s="1"/>
  <c r="B133" i="5"/>
  <c r="B134" i="5"/>
  <c r="V134" i="5"/>
  <c r="E134" i="5"/>
  <c r="X134" i="5" s="1"/>
  <c r="B135" i="5"/>
  <c r="V135" i="5"/>
  <c r="E135" i="5" s="1"/>
  <c r="X135" i="5" s="1"/>
  <c r="B136" i="5"/>
  <c r="S136" i="5" s="1"/>
  <c r="V136" i="5"/>
  <c r="E136" i="5"/>
  <c r="X136" i="5" s="1"/>
  <c r="B137" i="5"/>
  <c r="B138" i="5"/>
  <c r="V138" i="5"/>
  <c r="E138" i="5"/>
  <c r="X138" i="5" s="1"/>
  <c r="B139" i="5"/>
  <c r="V139" i="5"/>
  <c r="E139" i="5" s="1"/>
  <c r="X139" i="5" s="1"/>
  <c r="B140" i="5"/>
  <c r="V140" i="5"/>
  <c r="E140" i="5"/>
  <c r="X140" i="5" s="1"/>
  <c r="B141" i="5"/>
  <c r="B142" i="5"/>
  <c r="V142" i="5"/>
  <c r="E142" i="5"/>
  <c r="X142" i="5" s="1"/>
  <c r="B143" i="5"/>
  <c r="V143" i="5"/>
  <c r="E143" i="5" s="1"/>
  <c r="X143" i="5" s="1"/>
  <c r="B144" i="5"/>
  <c r="V144" i="5"/>
  <c r="E144" i="5"/>
  <c r="X144" i="5" s="1"/>
  <c r="B145" i="5"/>
  <c r="B146" i="5"/>
  <c r="V146" i="5"/>
  <c r="E146" i="5"/>
  <c r="B147" i="5"/>
  <c r="V147" i="5"/>
  <c r="E147" i="5" s="1"/>
  <c r="X147" i="5" s="1"/>
  <c r="B148" i="5"/>
  <c r="V148" i="5"/>
  <c r="E148" i="5"/>
  <c r="X148" i="5" s="1"/>
  <c r="B149" i="5"/>
  <c r="B150" i="5"/>
  <c r="V150" i="5"/>
  <c r="E150" i="5"/>
  <c r="X150" i="5" s="1"/>
  <c r="B151" i="5"/>
  <c r="V151" i="5"/>
  <c r="E151" i="5" s="1"/>
  <c r="X151" i="5" s="1"/>
  <c r="B152" i="5"/>
  <c r="V152" i="5"/>
  <c r="E152" i="5"/>
  <c r="X152" i="5" s="1"/>
  <c r="B153" i="5"/>
  <c r="B154" i="5"/>
  <c r="V154" i="5"/>
  <c r="E154" i="5"/>
  <c r="X154" i="5" s="1"/>
  <c r="V155" i="5"/>
  <c r="E155" i="5"/>
  <c r="X155" i="5" s="1"/>
  <c r="V156" i="5"/>
  <c r="E156" i="5"/>
  <c r="X156" i="5" s="1"/>
  <c r="B157" i="5"/>
  <c r="V157" i="5"/>
  <c r="E157" i="5" s="1"/>
  <c r="X157" i="5" s="1"/>
  <c r="B158" i="5"/>
  <c r="V158" i="5"/>
  <c r="E158" i="5" s="1"/>
  <c r="X158" i="5" s="1"/>
  <c r="B159" i="5"/>
  <c r="V159" i="5"/>
  <c r="E159" i="5"/>
  <c r="X159" i="5" s="1"/>
  <c r="B160" i="5"/>
  <c r="V160" i="5"/>
  <c r="E160" i="5" s="1"/>
  <c r="X160" i="5" s="1"/>
  <c r="B161" i="5"/>
  <c r="B162" i="5"/>
  <c r="V162" i="5"/>
  <c r="E162" i="5" s="1"/>
  <c r="B163" i="5"/>
  <c r="B164" i="5"/>
  <c r="S164" i="5" s="1"/>
  <c r="V164" i="5"/>
  <c r="E164" i="5"/>
  <c r="X164" i="5" s="1"/>
  <c r="B165" i="5"/>
  <c r="V165" i="5"/>
  <c r="E165" i="5" s="1"/>
  <c r="X165" i="5" s="1"/>
  <c r="B166" i="5"/>
  <c r="V166" i="5"/>
  <c r="E166" i="5" s="1"/>
  <c r="X166" i="5" s="1"/>
  <c r="B167" i="5"/>
  <c r="V167" i="5"/>
  <c r="E167" i="5"/>
  <c r="X167" i="5" s="1"/>
  <c r="B168" i="5"/>
  <c r="V168" i="5"/>
  <c r="E168" i="5" s="1"/>
  <c r="X168" i="5" s="1"/>
  <c r="B169" i="5"/>
  <c r="B170" i="5"/>
  <c r="V170" i="5"/>
  <c r="E170" i="5" s="1"/>
  <c r="X170" i="5" s="1"/>
  <c r="B171" i="5"/>
  <c r="V171" i="5"/>
  <c r="E171" i="5"/>
  <c r="X171" i="5" s="1"/>
  <c r="B172" i="5"/>
  <c r="V172" i="5"/>
  <c r="E172" i="5"/>
  <c r="X172" i="5" s="1"/>
  <c r="B173" i="5"/>
  <c r="V173" i="5"/>
  <c r="E173" i="5" s="1"/>
  <c r="X173" i="5" s="1"/>
  <c r="B174" i="5"/>
  <c r="V174" i="5"/>
  <c r="E174" i="5" s="1"/>
  <c r="X174" i="5" s="1"/>
  <c r="B175" i="5"/>
  <c r="V175" i="5"/>
  <c r="E175" i="5" s="1"/>
  <c r="X175" i="5" s="1"/>
  <c r="B176" i="5"/>
  <c r="V176" i="5"/>
  <c r="E176" i="5" s="1"/>
  <c r="X176" i="5" s="1"/>
  <c r="B177" i="5"/>
  <c r="E177" i="5"/>
  <c r="X177" i="5" s="1"/>
  <c r="B178" i="5"/>
  <c r="V178" i="5"/>
  <c r="E178" i="5" s="1"/>
  <c r="B179" i="5"/>
  <c r="V179" i="5"/>
  <c r="E179" i="5" s="1"/>
  <c r="X179" i="5" s="1"/>
  <c r="B180" i="5"/>
  <c r="V180" i="5"/>
  <c r="E180" i="5"/>
  <c r="X180" i="5" s="1"/>
  <c r="B181" i="5"/>
  <c r="V181" i="5"/>
  <c r="E181" i="5" s="1"/>
  <c r="X181" i="5" s="1"/>
  <c r="B182" i="5"/>
  <c r="V182" i="5"/>
  <c r="E182" i="5" s="1"/>
  <c r="X182" i="5" s="1"/>
  <c r="B183" i="5"/>
  <c r="V183" i="5"/>
  <c r="E183" i="5" s="1"/>
  <c r="X183" i="5" s="1"/>
  <c r="B184" i="5"/>
  <c r="V184" i="5"/>
  <c r="E184" i="5"/>
  <c r="X184" i="5" s="1"/>
  <c r="B185" i="5"/>
  <c r="E185" i="5"/>
  <c r="X185" i="5" s="1"/>
  <c r="B186" i="5"/>
  <c r="V186" i="5"/>
  <c r="E186" i="5" s="1"/>
  <c r="X186" i="5" s="1"/>
  <c r="B187" i="5"/>
  <c r="V187" i="5"/>
  <c r="E187" i="5" s="1"/>
  <c r="X187" i="5" s="1"/>
  <c r="B188" i="5"/>
  <c r="V188" i="5"/>
  <c r="E188" i="5" s="1"/>
  <c r="X188" i="5" s="1"/>
  <c r="B189" i="5"/>
  <c r="V189" i="5"/>
  <c r="E189" i="5" s="1"/>
  <c r="X189" i="5" s="1"/>
  <c r="V190" i="5"/>
  <c r="E190" i="5" s="1"/>
  <c r="X190" i="5" s="1"/>
  <c r="V191" i="5"/>
  <c r="E191" i="5"/>
  <c r="B192" i="5"/>
  <c r="V192" i="5"/>
  <c r="E192" i="5" s="1"/>
  <c r="X192" i="5" s="1"/>
  <c r="B193" i="5"/>
  <c r="B194" i="5"/>
  <c r="V194" i="5"/>
  <c r="E194" i="5" s="1"/>
  <c r="X194" i="5" s="1"/>
  <c r="B195" i="5"/>
  <c r="V195" i="5"/>
  <c r="E195" i="5"/>
  <c r="X195" i="5" s="1"/>
  <c r="B196" i="5"/>
  <c r="V196" i="5"/>
  <c r="E196" i="5"/>
  <c r="X196" i="5" s="1"/>
  <c r="B197" i="5"/>
  <c r="V197" i="5"/>
  <c r="E197" i="5" s="1"/>
  <c r="X197" i="5" s="1"/>
  <c r="B198" i="5"/>
  <c r="V198" i="5"/>
  <c r="E198" i="5"/>
  <c r="X198" i="5" s="1"/>
  <c r="B199" i="5"/>
  <c r="B200" i="5"/>
  <c r="V200" i="5"/>
  <c r="E200" i="5" s="1"/>
  <c r="X200" i="5" s="1"/>
  <c r="B201" i="5"/>
  <c r="V201" i="5"/>
  <c r="E201" i="5" s="1"/>
  <c r="X201" i="5" s="1"/>
  <c r="B202" i="5"/>
  <c r="V202" i="5"/>
  <c r="E202" i="5" s="1"/>
  <c r="X202" i="5" s="1"/>
  <c r="B203" i="5"/>
  <c r="V203" i="5"/>
  <c r="E203" i="5"/>
  <c r="X203" i="5" s="1"/>
  <c r="B204" i="5"/>
  <c r="V204" i="5"/>
  <c r="E204" i="5"/>
  <c r="X204" i="5" s="1"/>
  <c r="B205" i="5"/>
  <c r="B206" i="5"/>
  <c r="V206" i="5"/>
  <c r="E206" i="5"/>
  <c r="X206" i="5" s="1"/>
  <c r="B207" i="5"/>
  <c r="V207" i="5"/>
  <c r="E207" i="5"/>
  <c r="B208" i="5"/>
  <c r="V208" i="5"/>
  <c r="E208" i="5" s="1"/>
  <c r="X208" i="5" s="1"/>
  <c r="B209" i="5"/>
  <c r="T209" i="5" s="1"/>
  <c r="B210" i="5"/>
  <c r="V210" i="5"/>
  <c r="E210" i="5" s="1"/>
  <c r="X210" i="5" s="1"/>
  <c r="B211" i="5"/>
  <c r="B212" i="5"/>
  <c r="V212" i="5"/>
  <c r="E212" i="5" s="1"/>
  <c r="X212" i="5" s="1"/>
  <c r="B213" i="5"/>
  <c r="B214" i="5"/>
  <c r="V214" i="5"/>
  <c r="E214" i="5"/>
  <c r="X214" i="5" s="1"/>
  <c r="B215" i="5"/>
  <c r="V215" i="5"/>
  <c r="E215" i="5"/>
  <c r="X215" i="5" s="1"/>
  <c r="B216" i="5"/>
  <c r="V216" i="5"/>
  <c r="E216" i="5"/>
  <c r="X216" i="5" s="1"/>
  <c r="B217" i="5"/>
  <c r="B218" i="5"/>
  <c r="V218" i="5"/>
  <c r="E218" i="5" s="1"/>
  <c r="X218" i="5" s="1"/>
  <c r="B219" i="5"/>
  <c r="V219" i="5"/>
  <c r="E219" i="5"/>
  <c r="X219" i="5" s="1"/>
  <c r="B220" i="5"/>
  <c r="V220" i="5"/>
  <c r="E220" i="5"/>
  <c r="X220" i="5" s="1"/>
  <c r="B221" i="5"/>
  <c r="B222" i="5"/>
  <c r="V222" i="5"/>
  <c r="E222" i="5"/>
  <c r="X222" i="5" s="1"/>
  <c r="B223" i="5"/>
  <c r="E223" i="5"/>
  <c r="B224" i="5"/>
  <c r="V224" i="5"/>
  <c r="E224" i="5" s="1"/>
  <c r="X224" i="5" s="1"/>
  <c r="B225" i="5"/>
  <c r="B226" i="5"/>
  <c r="V226" i="5"/>
  <c r="E226" i="5"/>
  <c r="X226" i="5" s="1"/>
  <c r="B227" i="5"/>
  <c r="V227" i="5"/>
  <c r="E227" i="5"/>
  <c r="X227" i="5" s="1"/>
  <c r="B228" i="5"/>
  <c r="V228" i="5"/>
  <c r="E228" i="5"/>
  <c r="X228" i="5" s="1"/>
  <c r="B229" i="5"/>
  <c r="B230" i="5"/>
  <c r="V230" i="5"/>
  <c r="E230" i="5" s="1"/>
  <c r="X230" i="5" s="1"/>
  <c r="B231" i="5"/>
  <c r="V231" i="5"/>
  <c r="E231" i="5"/>
  <c r="X231" i="5" s="1"/>
  <c r="B232" i="5"/>
  <c r="V232" i="5"/>
  <c r="E232" i="5"/>
  <c r="X232" i="5" s="1"/>
  <c r="B233" i="5"/>
  <c r="V233" i="5"/>
  <c r="E233" i="5" s="1"/>
  <c r="X233" i="5" s="1"/>
  <c r="B234" i="5"/>
  <c r="V234" i="5"/>
  <c r="E234" i="5"/>
  <c r="X234" i="5" s="1"/>
  <c r="B235" i="5"/>
  <c r="B236" i="5"/>
  <c r="V236" i="5"/>
  <c r="E236" i="5" s="1"/>
  <c r="X236" i="5" s="1"/>
  <c r="B237" i="5"/>
  <c r="V237" i="5"/>
  <c r="E237" i="5" s="1"/>
  <c r="X237" i="5" s="1"/>
  <c r="B238" i="5"/>
  <c r="V238" i="5"/>
  <c r="E238" i="5" s="1"/>
  <c r="X238" i="5" s="1"/>
  <c r="B239" i="5"/>
  <c r="V239" i="5"/>
  <c r="E239" i="5"/>
  <c r="B240" i="5"/>
  <c r="V240" i="5"/>
  <c r="E240" i="5"/>
  <c r="X240" i="5" s="1"/>
  <c r="B241" i="5"/>
  <c r="B242" i="5"/>
  <c r="V242" i="5"/>
  <c r="E242" i="5"/>
  <c r="X242" i="5" s="1"/>
  <c r="B243" i="5"/>
  <c r="V243" i="5"/>
  <c r="E243" i="5"/>
  <c r="X243" i="5" s="1"/>
  <c r="B244" i="5"/>
  <c r="V244" i="5"/>
  <c r="E244" i="5" s="1"/>
  <c r="X244" i="5" s="1"/>
  <c r="B245" i="5"/>
  <c r="B246" i="5"/>
  <c r="V246" i="5"/>
  <c r="E246" i="5" s="1"/>
  <c r="X246" i="5" s="1"/>
  <c r="B247" i="5"/>
  <c r="B248" i="5"/>
  <c r="V248" i="5"/>
  <c r="E248" i="5" s="1"/>
  <c r="X248" i="5" s="1"/>
  <c r="B249" i="5"/>
  <c r="B250" i="5"/>
  <c r="V250" i="5"/>
  <c r="E250" i="5"/>
  <c r="X250" i="5" s="1"/>
  <c r="B251" i="5"/>
  <c r="V251" i="5"/>
  <c r="E251" i="5"/>
  <c r="X251" i="5" s="1"/>
  <c r="B252" i="5"/>
  <c r="V252" i="5"/>
  <c r="E252" i="5"/>
  <c r="X252" i="5" s="1"/>
  <c r="B253" i="5"/>
  <c r="B254" i="5"/>
  <c r="V254" i="5"/>
  <c r="E254" i="5" s="1"/>
  <c r="X254" i="5" s="1"/>
  <c r="B255" i="5"/>
  <c r="V255" i="5"/>
  <c r="E255" i="5"/>
  <c r="B256" i="5"/>
  <c r="V256" i="5"/>
  <c r="E256" i="5"/>
  <c r="X256" i="5" s="1"/>
  <c r="B257" i="5"/>
  <c r="B258" i="5"/>
  <c r="V258" i="5"/>
  <c r="E258" i="5"/>
  <c r="X258" i="5" s="1"/>
  <c r="B259" i="5"/>
  <c r="E259" i="5"/>
  <c r="X259" i="5" s="1"/>
  <c r="B260" i="5"/>
  <c r="V260" i="5"/>
  <c r="E260" i="5"/>
  <c r="X260" i="5" s="1"/>
  <c r="B261" i="5"/>
  <c r="B262" i="5"/>
  <c r="V262" i="5"/>
  <c r="E262" i="5"/>
  <c r="X262" i="5" s="1"/>
  <c r="B263" i="5"/>
  <c r="V263" i="5"/>
  <c r="E263" i="5"/>
  <c r="X263" i="5" s="1"/>
  <c r="B264" i="5"/>
  <c r="V264" i="5"/>
  <c r="E264" i="5" s="1"/>
  <c r="X264" i="5" s="1"/>
  <c r="B265" i="5"/>
  <c r="B266" i="5"/>
  <c r="V266" i="5"/>
  <c r="E266" i="5"/>
  <c r="X266" i="5" s="1"/>
  <c r="B267" i="5"/>
  <c r="V267" i="5"/>
  <c r="E267" i="5"/>
  <c r="X267" i="5" s="1"/>
  <c r="B268" i="5"/>
  <c r="V268" i="5"/>
  <c r="E268" i="5"/>
  <c r="X268" i="5" s="1"/>
  <c r="B269" i="5"/>
  <c r="B270" i="5"/>
  <c r="V270" i="5"/>
  <c r="E270" i="5"/>
  <c r="X270" i="5" s="1"/>
  <c r="B271" i="5"/>
  <c r="B272" i="5"/>
  <c r="V272" i="5"/>
  <c r="E272" i="5" s="1"/>
  <c r="X272" i="5" s="1"/>
  <c r="B273" i="5"/>
  <c r="V273" i="5"/>
  <c r="E273" i="5" s="1"/>
  <c r="X273" i="5" s="1"/>
  <c r="B274" i="5"/>
  <c r="V274" i="5"/>
  <c r="E274" i="5" s="1"/>
  <c r="X274" i="5" s="1"/>
  <c r="B275" i="5"/>
  <c r="V275" i="5"/>
  <c r="E275" i="5"/>
  <c r="X275" i="5" s="1"/>
  <c r="B276" i="5"/>
  <c r="V276" i="5"/>
  <c r="E276" i="5"/>
  <c r="X276" i="5" s="1"/>
  <c r="B277" i="5"/>
  <c r="B278" i="5"/>
  <c r="V278" i="5"/>
  <c r="E278" i="5"/>
  <c r="X278" i="5" s="1"/>
  <c r="B279" i="5"/>
  <c r="V279" i="5"/>
  <c r="E279" i="5"/>
  <c r="X279" i="5" s="1"/>
  <c r="B280" i="5"/>
  <c r="V280" i="5"/>
  <c r="E280" i="5" s="1"/>
  <c r="X280" i="5" s="1"/>
  <c r="B281" i="5"/>
  <c r="B282" i="5"/>
  <c r="V282" i="5"/>
  <c r="E282" i="5" s="1"/>
  <c r="X282" i="5" s="1"/>
  <c r="B283" i="5"/>
  <c r="B284" i="5"/>
  <c r="V284" i="5"/>
  <c r="E284" i="5"/>
  <c r="X284" i="5" s="1"/>
  <c r="B285" i="5"/>
  <c r="B286" i="5"/>
  <c r="V286" i="5"/>
  <c r="E286" i="5"/>
  <c r="X286" i="5" s="1"/>
  <c r="B287" i="5"/>
  <c r="V287" i="5"/>
  <c r="E287" i="5"/>
  <c r="B288" i="5"/>
  <c r="V288" i="5"/>
  <c r="E288" i="5"/>
  <c r="X288" i="5" s="1"/>
  <c r="E289" i="5"/>
  <c r="X289" i="5" s="1"/>
  <c r="V290" i="5"/>
  <c r="E290" i="5"/>
  <c r="X290" i="5" s="1"/>
  <c r="B291" i="5"/>
  <c r="V291" i="5"/>
  <c r="E291" i="5"/>
  <c r="X291" i="5" s="1"/>
  <c r="B292" i="5"/>
  <c r="V292" i="5"/>
  <c r="E292" i="5" s="1"/>
  <c r="X292" i="5" s="1"/>
  <c r="B293" i="5"/>
  <c r="V293" i="5"/>
  <c r="E293" i="5" s="1"/>
  <c r="X293" i="5" s="1"/>
  <c r="B294" i="5"/>
  <c r="V294" i="5"/>
  <c r="E294" i="5"/>
  <c r="X294" i="5" s="1"/>
  <c r="B295" i="5"/>
  <c r="V295" i="5"/>
  <c r="E295" i="5" s="1"/>
  <c r="X295" i="5" s="1"/>
  <c r="B296" i="5"/>
  <c r="V296" i="5"/>
  <c r="E296" i="5" s="1"/>
  <c r="X296" i="5" s="1"/>
  <c r="B297" i="5"/>
  <c r="V297" i="5"/>
  <c r="E297" i="5"/>
  <c r="X297" i="5" s="1"/>
  <c r="B298" i="5"/>
  <c r="V298" i="5"/>
  <c r="E298" i="5"/>
  <c r="X298" i="5" s="1"/>
  <c r="B299" i="5"/>
  <c r="V299" i="5"/>
  <c r="E299" i="5"/>
  <c r="X299" i="5" s="1"/>
  <c r="B300" i="5"/>
  <c r="V300" i="5"/>
  <c r="E300" i="5" s="1"/>
  <c r="X300" i="5" s="1"/>
  <c r="B301" i="5"/>
  <c r="B302" i="5"/>
  <c r="V302" i="5"/>
  <c r="E302" i="5"/>
  <c r="X302" i="5" s="1"/>
  <c r="B303" i="5"/>
  <c r="V303" i="5"/>
  <c r="E303" i="5" s="1"/>
  <c r="X303" i="5" s="1"/>
  <c r="B304" i="5"/>
  <c r="V304" i="5"/>
  <c r="E304" i="5" s="1"/>
  <c r="B305" i="5"/>
  <c r="B306" i="5"/>
  <c r="V306" i="5"/>
  <c r="E306" i="5"/>
  <c r="X306" i="5" s="1"/>
  <c r="B307" i="5"/>
  <c r="V307" i="5"/>
  <c r="E307" i="5"/>
  <c r="X307" i="5" s="1"/>
  <c r="B308" i="5"/>
  <c r="V308" i="5"/>
  <c r="E308" i="5" s="1"/>
  <c r="X308" i="5" s="1"/>
  <c r="B309" i="5"/>
  <c r="V309" i="5"/>
  <c r="E309" i="5" s="1"/>
  <c r="X309" i="5" s="1"/>
  <c r="B310" i="5"/>
  <c r="V310" i="5"/>
  <c r="E310" i="5"/>
  <c r="X310" i="5" s="1"/>
  <c r="B311" i="5"/>
  <c r="V311" i="5"/>
  <c r="E311" i="5" s="1"/>
  <c r="X311" i="5" s="1"/>
  <c r="B312" i="5"/>
  <c r="V312" i="5"/>
  <c r="E312" i="5" s="1"/>
  <c r="X312" i="5" s="1"/>
  <c r="B313" i="5"/>
  <c r="B314" i="5"/>
  <c r="V314" i="5"/>
  <c r="E314" i="5"/>
  <c r="X314" i="5" s="1"/>
  <c r="B315" i="5"/>
  <c r="V315" i="5"/>
  <c r="E315" i="5"/>
  <c r="X315" i="5" s="1"/>
  <c r="B316" i="5"/>
  <c r="V316" i="5"/>
  <c r="E316" i="5" s="1"/>
  <c r="X316" i="5" s="1"/>
  <c r="B317" i="5"/>
  <c r="V317" i="5"/>
  <c r="E317" i="5" s="1"/>
  <c r="X317" i="5" s="1"/>
  <c r="B318" i="5"/>
  <c r="T318" i="5" s="1"/>
  <c r="V318" i="5"/>
  <c r="E318" i="5"/>
  <c r="X318" i="5" s="1"/>
  <c r="B319" i="5"/>
  <c r="V319" i="5"/>
  <c r="E319" i="5" s="1"/>
  <c r="X319" i="5" s="1"/>
  <c r="B320" i="5"/>
  <c r="V320" i="5"/>
  <c r="E320" i="5" s="1"/>
  <c r="X320" i="5" s="1"/>
  <c r="B321" i="5"/>
  <c r="V321" i="5"/>
  <c r="E321" i="5"/>
  <c r="X321" i="5" s="1"/>
  <c r="B322" i="5"/>
  <c r="V322" i="5"/>
  <c r="E322" i="5"/>
  <c r="X322" i="5" s="1"/>
  <c r="B323" i="5"/>
  <c r="V323" i="5"/>
  <c r="E323" i="5"/>
  <c r="X323" i="5" s="1"/>
  <c r="B324" i="5"/>
  <c r="V324" i="5"/>
  <c r="E324" i="5" s="1"/>
  <c r="X324" i="5" s="1"/>
  <c r="B325" i="5"/>
  <c r="V325" i="5"/>
  <c r="E325" i="5" s="1"/>
  <c r="X325" i="5" s="1"/>
  <c r="B326" i="5"/>
  <c r="V326" i="5"/>
  <c r="E326" i="5"/>
  <c r="X326" i="5" s="1"/>
  <c r="B327" i="5"/>
  <c r="V327" i="5"/>
  <c r="E327" i="5" s="1"/>
  <c r="X327" i="5" s="1"/>
  <c r="B328" i="5"/>
  <c r="V328" i="5"/>
  <c r="E328" i="5" s="1"/>
  <c r="X328" i="5" s="1"/>
  <c r="B329" i="5"/>
  <c r="E329" i="5"/>
  <c r="X329" i="5" s="1"/>
  <c r="B330" i="5"/>
  <c r="V330" i="5"/>
  <c r="E330" i="5"/>
  <c r="X330" i="5" s="1"/>
  <c r="B331" i="5"/>
  <c r="B332" i="5"/>
  <c r="V332" i="5"/>
  <c r="E332" i="5" s="1"/>
  <c r="X332" i="5" s="1"/>
  <c r="B333" i="5"/>
  <c r="V333" i="5"/>
  <c r="E333" i="5"/>
  <c r="X333" i="5" s="1"/>
  <c r="B334" i="5"/>
  <c r="V334" i="5"/>
  <c r="E334" i="5"/>
  <c r="X334" i="5" s="1"/>
  <c r="B335" i="5"/>
  <c r="V335" i="5"/>
  <c r="E335" i="5" s="1"/>
  <c r="X335" i="5" s="1"/>
  <c r="B336" i="5"/>
  <c r="V336" i="5"/>
  <c r="E336" i="5" s="1"/>
  <c r="X336" i="5" s="1"/>
  <c r="B337" i="5"/>
  <c r="E337" i="5"/>
  <c r="X337" i="5" s="1"/>
  <c r="B338" i="5"/>
  <c r="V338" i="5"/>
  <c r="E338" i="5"/>
  <c r="X338" i="5" s="1"/>
  <c r="B339" i="5"/>
  <c r="V339" i="5"/>
  <c r="E339" i="5"/>
  <c r="X339" i="5" s="1"/>
  <c r="B340" i="5"/>
  <c r="V340" i="5"/>
  <c r="E340" i="5" s="1"/>
  <c r="X340" i="5" s="1"/>
  <c r="B341" i="5"/>
  <c r="B342" i="5"/>
  <c r="V342" i="5"/>
  <c r="E342" i="5"/>
  <c r="X342" i="5" s="1"/>
  <c r="B343" i="5"/>
  <c r="V343" i="5"/>
  <c r="E343" i="5" s="1"/>
  <c r="X343" i="5" s="1"/>
  <c r="B344" i="5"/>
  <c r="V344" i="5"/>
  <c r="E344" i="5" s="1"/>
  <c r="X344" i="5" s="1"/>
  <c r="B345" i="5"/>
  <c r="V345" i="5"/>
  <c r="E345" i="5"/>
  <c r="X345" i="5" s="1"/>
  <c r="B346" i="5"/>
  <c r="V346" i="5"/>
  <c r="E346" i="5"/>
  <c r="X346" i="5" s="1"/>
  <c r="V347" i="5"/>
  <c r="E347" i="5"/>
  <c r="X347" i="5" s="1"/>
  <c r="V348" i="5"/>
  <c r="E348" i="5" s="1"/>
  <c r="X348" i="5" s="1"/>
  <c r="B349" i="5"/>
  <c r="V349" i="5"/>
  <c r="E349" i="5" s="1"/>
  <c r="X349" i="5" s="1"/>
  <c r="B350" i="5"/>
  <c r="V350" i="5"/>
  <c r="E350" i="5" s="1"/>
  <c r="X350" i="5" s="1"/>
  <c r="B351" i="5"/>
  <c r="V351" i="5"/>
  <c r="E351" i="5"/>
  <c r="X351" i="5" s="1"/>
  <c r="B352" i="5"/>
  <c r="V352" i="5"/>
  <c r="E352" i="5" s="1"/>
  <c r="X352" i="5" s="1"/>
  <c r="B353" i="5"/>
  <c r="V353" i="5"/>
  <c r="E353" i="5" s="1"/>
  <c r="X353" i="5" s="1"/>
  <c r="B354" i="5"/>
  <c r="V354" i="5"/>
  <c r="E354" i="5"/>
  <c r="X354" i="5" s="1"/>
  <c r="B355" i="5"/>
  <c r="V355" i="5"/>
  <c r="E355" i="5" s="1"/>
  <c r="X355" i="5" s="1"/>
  <c r="B356" i="5"/>
  <c r="V356" i="5"/>
  <c r="E356" i="5" s="1"/>
  <c r="B357" i="5"/>
  <c r="V357" i="5"/>
  <c r="E357" i="5" s="1"/>
  <c r="X357" i="5" s="1"/>
  <c r="B358" i="5"/>
  <c r="V358" i="5"/>
  <c r="E358" i="5"/>
  <c r="X358" i="5" s="1"/>
  <c r="B359" i="5"/>
  <c r="V359" i="5"/>
  <c r="E359" i="5" s="1"/>
  <c r="X359" i="5" s="1"/>
  <c r="B360" i="5"/>
  <c r="V360" i="5"/>
  <c r="E360" i="5" s="1"/>
  <c r="X360" i="5" s="1"/>
  <c r="B361" i="5"/>
  <c r="B362" i="5"/>
  <c r="V362" i="5"/>
  <c r="E362" i="5" s="1"/>
  <c r="X362" i="5" s="1"/>
  <c r="B363" i="5"/>
  <c r="V363" i="5"/>
  <c r="E363" i="5" s="1"/>
  <c r="X363" i="5" s="1"/>
  <c r="B364" i="5"/>
  <c r="V364" i="5"/>
  <c r="E364" i="5" s="1"/>
  <c r="B365" i="5"/>
  <c r="B366" i="5"/>
  <c r="V366" i="5"/>
  <c r="E366" i="5"/>
  <c r="X366" i="5" s="1"/>
  <c r="B367" i="5"/>
  <c r="E367" i="5"/>
  <c r="X367" i="5" s="1"/>
  <c r="B368" i="5"/>
  <c r="V368" i="5"/>
  <c r="E368" i="5" s="1"/>
  <c r="X368" i="5" s="1"/>
  <c r="B369" i="5"/>
  <c r="V369" i="5"/>
  <c r="E369" i="5" s="1"/>
  <c r="X369" i="5" s="1"/>
  <c r="B370" i="5"/>
  <c r="V370" i="5"/>
  <c r="E370" i="5" s="1"/>
  <c r="X370" i="5" s="1"/>
  <c r="B371" i="5"/>
  <c r="V371" i="5"/>
  <c r="E371" i="5"/>
  <c r="X371" i="5" s="1"/>
  <c r="B372" i="5"/>
  <c r="V372" i="5"/>
  <c r="E372" i="5" s="1"/>
  <c r="X372" i="5" s="1"/>
  <c r="B373" i="5"/>
  <c r="B374" i="5"/>
  <c r="V374" i="5"/>
  <c r="E374" i="5" s="1"/>
  <c r="X374" i="5" s="1"/>
  <c r="B375" i="5"/>
  <c r="V375" i="5"/>
  <c r="E375" i="5" s="1"/>
  <c r="X375" i="5" s="1"/>
  <c r="B376" i="5"/>
  <c r="V376" i="5"/>
  <c r="E376" i="5" s="1"/>
  <c r="X376" i="5" s="1"/>
  <c r="B377" i="5"/>
  <c r="B378" i="5"/>
  <c r="V378" i="5"/>
  <c r="E378" i="5"/>
  <c r="X378" i="5" s="1"/>
  <c r="B379" i="5"/>
  <c r="B380" i="5"/>
  <c r="V380" i="5"/>
  <c r="E380" i="5" s="1"/>
  <c r="X380" i="5" s="1"/>
  <c r="B381" i="5"/>
  <c r="V381" i="5"/>
  <c r="E381" i="5"/>
  <c r="X381" i="5" s="1"/>
  <c r="B382" i="5"/>
  <c r="V382" i="5"/>
  <c r="E382" i="5" s="1"/>
  <c r="X382" i="5" s="1"/>
  <c r="B383" i="5"/>
  <c r="V383" i="5"/>
  <c r="E383" i="5" s="1"/>
  <c r="X383" i="5" s="1"/>
  <c r="B384" i="5"/>
  <c r="V384" i="5"/>
  <c r="E384" i="5" s="1"/>
  <c r="X384" i="5" s="1"/>
  <c r="B385" i="5"/>
  <c r="B386" i="5"/>
  <c r="V386" i="5"/>
  <c r="E386" i="5"/>
  <c r="X386" i="5" s="1"/>
  <c r="B387" i="5"/>
  <c r="V387" i="5"/>
  <c r="E387" i="5"/>
  <c r="X387" i="5" s="1"/>
  <c r="B388" i="5"/>
  <c r="V388" i="5"/>
  <c r="E388" i="5" s="1"/>
  <c r="X388" i="5" s="1"/>
  <c r="B389" i="5"/>
  <c r="B390" i="5"/>
  <c r="V390" i="5"/>
  <c r="E390" i="5" s="1"/>
  <c r="X390" i="5" s="1"/>
  <c r="B391" i="5"/>
  <c r="E391" i="5"/>
  <c r="X391" i="5" s="1"/>
  <c r="B392" i="5"/>
  <c r="V392" i="5"/>
  <c r="E392" i="5" s="1"/>
  <c r="X392" i="5" s="1"/>
  <c r="B393" i="5"/>
  <c r="V394" i="5"/>
  <c r="E394" i="5" s="1"/>
  <c r="X394" i="5" s="1"/>
  <c r="V395" i="5"/>
  <c r="E395" i="5" s="1"/>
  <c r="X395" i="5" s="1"/>
  <c r="B396" i="5"/>
  <c r="V396" i="5"/>
  <c r="E396" i="5" s="1"/>
  <c r="X396" i="5" s="1"/>
  <c r="B397" i="5"/>
  <c r="E397" i="5"/>
  <c r="X397" i="5" s="1"/>
  <c r="B398" i="5"/>
  <c r="V398" i="5"/>
  <c r="E398" i="5" s="1"/>
  <c r="X398" i="5" s="1"/>
  <c r="V399" i="5"/>
  <c r="E399" i="5"/>
  <c r="X399" i="5" s="1"/>
  <c r="V400" i="5"/>
  <c r="E400" i="5"/>
  <c r="X400" i="5" s="1"/>
  <c r="V402" i="5"/>
  <c r="E402" i="5" s="1"/>
  <c r="E403" i="5"/>
  <c r="X403" i="5" s="1"/>
  <c r="V404" i="5"/>
  <c r="E404" i="5"/>
  <c r="X404" i="5" s="1"/>
  <c r="V406" i="5"/>
  <c r="E406" i="5"/>
  <c r="X406" i="5" s="1"/>
  <c r="V407" i="5"/>
  <c r="E407" i="5" s="1"/>
  <c r="X407" i="5" s="1"/>
  <c r="V408" i="5"/>
  <c r="E408" i="5" s="1"/>
  <c r="X408" i="5" s="1"/>
  <c r="V410" i="5"/>
  <c r="E410" i="5" s="1"/>
  <c r="X410" i="5" s="1"/>
  <c r="V411" i="5"/>
  <c r="E411" i="5" s="1"/>
  <c r="X411" i="5" s="1"/>
  <c r="V412" i="5"/>
  <c r="E412" i="5"/>
  <c r="X412" i="5" s="1"/>
  <c r="E413" i="5"/>
  <c r="X413" i="5" s="1"/>
  <c r="V414" i="5"/>
  <c r="E414" i="5" s="1"/>
  <c r="V415" i="5"/>
  <c r="E415" i="5" s="1"/>
  <c r="X415" i="5" s="1"/>
  <c r="V416" i="5"/>
  <c r="E416" i="5"/>
  <c r="X416" i="5" s="1"/>
  <c r="V417" i="5"/>
  <c r="E417" i="5"/>
  <c r="X417" i="5" s="1"/>
  <c r="V418" i="5"/>
  <c r="E418" i="5"/>
  <c r="X418" i="5" s="1"/>
  <c r="V419" i="5"/>
  <c r="E419" i="5"/>
  <c r="X419" i="5" s="1"/>
  <c r="V420" i="5"/>
  <c r="E420" i="5" s="1"/>
  <c r="X420" i="5" s="1"/>
  <c r="E421" i="5"/>
  <c r="X421" i="5" s="1"/>
  <c r="V422" i="5"/>
  <c r="E422" i="5"/>
  <c r="X422" i="5" s="1"/>
  <c r="V423" i="5"/>
  <c r="E423" i="5"/>
  <c r="X423" i="5" s="1"/>
  <c r="V424" i="5"/>
  <c r="E424" i="5"/>
  <c r="X424" i="5" s="1"/>
  <c r="V426" i="5"/>
  <c r="E426" i="5" s="1"/>
  <c r="V428" i="5"/>
  <c r="E428" i="5" s="1"/>
  <c r="X428" i="5" s="1"/>
  <c r="V429" i="5"/>
  <c r="E429" i="5"/>
  <c r="X429" i="5" s="1"/>
  <c r="V430" i="5"/>
  <c r="E430" i="5"/>
  <c r="X430" i="5" s="1"/>
  <c r="V431" i="5"/>
  <c r="E431" i="5"/>
  <c r="X431" i="5" s="1"/>
  <c r="V432" i="5"/>
  <c r="E432" i="5" s="1"/>
  <c r="X432" i="5" s="1"/>
  <c r="V434" i="5"/>
  <c r="E434" i="5"/>
  <c r="X434" i="5" s="1"/>
  <c r="V435" i="5"/>
  <c r="E435" i="5"/>
  <c r="X435" i="5" s="1"/>
  <c r="V436" i="5"/>
  <c r="E436" i="5"/>
  <c r="X436" i="5" s="1"/>
  <c r="V438" i="5"/>
  <c r="E438" i="5" s="1"/>
  <c r="X438" i="5" s="1"/>
  <c r="V439" i="5"/>
  <c r="E439" i="5" s="1"/>
  <c r="X439" i="5" s="1"/>
  <c r="V440" i="5"/>
  <c r="E440" i="5" s="1"/>
  <c r="X440" i="5" s="1"/>
  <c r="V441" i="5"/>
  <c r="E441" i="5" s="1"/>
  <c r="X441" i="5" s="1"/>
  <c r="V442" i="5"/>
  <c r="E442" i="5"/>
  <c r="X442" i="5" s="1"/>
  <c r="V443" i="5"/>
  <c r="E443" i="5" s="1"/>
  <c r="X443" i="5" s="1"/>
  <c r="V444" i="5"/>
  <c r="E444" i="5" s="1"/>
  <c r="V446" i="5"/>
  <c r="E446" i="5" s="1"/>
  <c r="X446" i="5" s="1"/>
  <c r="V447" i="5"/>
  <c r="E447" i="5"/>
  <c r="X447" i="5" s="1"/>
  <c r="V448" i="5"/>
  <c r="E448" i="5"/>
  <c r="X448" i="5" s="1"/>
  <c r="V450" i="5"/>
  <c r="E450" i="5" s="1"/>
  <c r="X450" i="5" s="1"/>
  <c r="V452" i="5"/>
  <c r="E452" i="5"/>
  <c r="X452" i="5" s="1"/>
  <c r="V453" i="5"/>
  <c r="E453" i="5" s="1"/>
  <c r="X453" i="5" s="1"/>
  <c r="V454" i="5"/>
  <c r="E454" i="5"/>
  <c r="X454" i="5" s="1"/>
  <c r="V455" i="5"/>
  <c r="E455" i="5" s="1"/>
  <c r="X455" i="5" s="1"/>
  <c r="V456" i="5"/>
  <c r="E456" i="5" s="1"/>
  <c r="X456" i="5" s="1"/>
  <c r="V458" i="5"/>
  <c r="E458" i="5"/>
  <c r="X458" i="5" s="1"/>
  <c r="V459" i="5"/>
  <c r="E459" i="5" s="1"/>
  <c r="X459" i="5" s="1"/>
  <c r="V460" i="5"/>
  <c r="E460" i="5"/>
  <c r="X460" i="5" s="1"/>
  <c r="E461" i="5"/>
  <c r="X461" i="5" s="1"/>
  <c r="V462" i="5"/>
  <c r="E462" i="5" s="1"/>
  <c r="X462" i="5" s="1"/>
  <c r="V463" i="5"/>
  <c r="E463" i="5" s="1"/>
  <c r="X463" i="5" s="1"/>
  <c r="V464" i="5"/>
  <c r="E464" i="5"/>
  <c r="X464" i="5" s="1"/>
  <c r="V465" i="5"/>
  <c r="E465" i="5" s="1"/>
  <c r="X465" i="5" s="1"/>
  <c r="V466" i="5"/>
  <c r="E466" i="5"/>
  <c r="X466" i="5" s="1"/>
  <c r="V467" i="5"/>
  <c r="E467" i="5" s="1"/>
  <c r="X467" i="5" s="1"/>
  <c r="V468" i="5"/>
  <c r="E468" i="5" s="1"/>
  <c r="V469" i="5"/>
  <c r="E469" i="5" s="1"/>
  <c r="X469" i="5" s="1"/>
  <c r="V470" i="5"/>
  <c r="E470" i="5" s="1"/>
  <c r="X470" i="5" s="1"/>
  <c r="V471" i="5"/>
  <c r="E471" i="5"/>
  <c r="X471" i="5" s="1"/>
  <c r="V472" i="5"/>
  <c r="E472" i="5"/>
  <c r="X472" i="5" s="1"/>
  <c r="V474" i="5"/>
  <c r="E474" i="5" s="1"/>
  <c r="X474" i="5" s="1"/>
  <c r="E475" i="5"/>
  <c r="X475" i="5" s="1"/>
  <c r="V476" i="5"/>
  <c r="E476" i="5" s="1"/>
  <c r="X476" i="5" s="1"/>
  <c r="V478" i="5"/>
  <c r="E478" i="5"/>
  <c r="X478" i="5" s="1"/>
  <c r="V479" i="5"/>
  <c r="E479" i="5" s="1"/>
  <c r="X479" i="5" s="1"/>
  <c r="V480" i="5"/>
  <c r="E480" i="5" s="1"/>
  <c r="X480" i="5" s="1"/>
  <c r="V482" i="5"/>
  <c r="E482" i="5" s="1"/>
  <c r="X482" i="5" s="1"/>
  <c r="V483" i="5"/>
  <c r="E483" i="5" s="1"/>
  <c r="X483" i="5" s="1"/>
  <c r="V484" i="5"/>
  <c r="E484" i="5"/>
  <c r="X484" i="5" s="1"/>
  <c r="V486" i="5"/>
  <c r="E486" i="5" s="1"/>
  <c r="X486" i="5" s="1"/>
  <c r="V487" i="5"/>
  <c r="E487" i="5" s="1"/>
  <c r="X487" i="5" s="1"/>
  <c r="V488" i="5"/>
  <c r="E488" i="5"/>
  <c r="X488" i="5" s="1"/>
  <c r="V489" i="5"/>
  <c r="E489" i="5"/>
  <c r="X489" i="5" s="1"/>
  <c r="V490" i="5"/>
  <c r="E490" i="5"/>
  <c r="X490" i="5" s="1"/>
  <c r="V491" i="5"/>
  <c r="E491" i="5"/>
  <c r="X491" i="5" s="1"/>
  <c r="V492" i="5"/>
  <c r="E492" i="5" s="1"/>
  <c r="V494" i="5"/>
  <c r="E494" i="5"/>
  <c r="X494" i="5" s="1"/>
  <c r="V495" i="5"/>
  <c r="E495" i="5"/>
  <c r="X495" i="5" s="1"/>
  <c r="V496" i="5"/>
  <c r="E496" i="5"/>
  <c r="X496" i="5" s="1"/>
  <c r="V498" i="5"/>
  <c r="E498" i="5" s="1"/>
  <c r="X498" i="5" s="1"/>
  <c r="V500" i="5"/>
  <c r="E500" i="5" s="1"/>
  <c r="X500" i="5" s="1"/>
  <c r="V501" i="5"/>
  <c r="E501" i="5" s="1"/>
  <c r="X501" i="5" s="1"/>
  <c r="V502" i="5"/>
  <c r="E502" i="5"/>
  <c r="X502" i="5" s="1"/>
  <c r="V503" i="5"/>
  <c r="E503" i="5"/>
  <c r="X503" i="5" s="1"/>
  <c r="V504" i="5"/>
  <c r="E504" i="5" s="1"/>
  <c r="X504" i="5" s="1"/>
  <c r="V506" i="5"/>
  <c r="E506" i="5"/>
  <c r="X506" i="5" s="1"/>
  <c r="V507" i="5"/>
  <c r="E507" i="5"/>
  <c r="X507" i="5" s="1"/>
  <c r="V508" i="5"/>
  <c r="E508" i="5"/>
  <c r="X508" i="5" s="1"/>
  <c r="V510" i="5"/>
  <c r="E510" i="5" s="1"/>
  <c r="X510" i="5" s="1"/>
  <c r="V511" i="5"/>
  <c r="E511" i="5" s="1"/>
  <c r="X511" i="5" s="1"/>
  <c r="V512" i="5"/>
  <c r="E512" i="5" s="1"/>
  <c r="X512" i="5" s="1"/>
  <c r="V513" i="5"/>
  <c r="E513" i="5" s="1"/>
  <c r="X513" i="5" s="1"/>
  <c r="V514" i="5"/>
  <c r="E514" i="5"/>
  <c r="X514" i="5" s="1"/>
  <c r="V515" i="5"/>
  <c r="E515" i="5" s="1"/>
  <c r="X515" i="5" s="1"/>
  <c r="V516" i="5"/>
  <c r="E516" i="5" s="1"/>
  <c r="X516" i="5" s="1"/>
  <c r="V518" i="5"/>
  <c r="E518" i="5" s="1"/>
  <c r="X518" i="5" s="1"/>
  <c r="V519" i="5"/>
  <c r="E519" i="5"/>
  <c r="X519" i="5" s="1"/>
  <c r="V520" i="5"/>
  <c r="E520" i="5"/>
  <c r="X520" i="5" s="1"/>
  <c r="V521" i="5"/>
  <c r="E521" i="5" s="1"/>
  <c r="X521" i="5" s="1"/>
  <c r="V522" i="5"/>
  <c r="E522" i="5" s="1"/>
  <c r="V524" i="5"/>
  <c r="E524" i="5"/>
  <c r="X524" i="5" s="1"/>
  <c r="V525" i="5"/>
  <c r="E525" i="5" s="1"/>
  <c r="X525" i="5" s="1"/>
  <c r="V526" i="5"/>
  <c r="E526" i="5"/>
  <c r="X526" i="5" s="1"/>
  <c r="V527" i="5"/>
  <c r="E527" i="5" s="1"/>
  <c r="X527" i="5" s="1"/>
  <c r="V528" i="5"/>
  <c r="E528" i="5" s="1"/>
  <c r="X528" i="5" s="1"/>
  <c r="V530" i="5"/>
  <c r="E530" i="5"/>
  <c r="X530" i="5" s="1"/>
  <c r="V531" i="5"/>
  <c r="E531" i="5"/>
  <c r="X531" i="5" s="1"/>
  <c r="V532" i="5"/>
  <c r="E532" i="5"/>
  <c r="X532" i="5" s="1"/>
  <c r="E533" i="5"/>
  <c r="X533" i="5" s="1"/>
  <c r="V534" i="5"/>
  <c r="E534" i="5" s="1"/>
  <c r="V535" i="5"/>
  <c r="E535" i="5" s="1"/>
  <c r="X535" i="5" s="1"/>
  <c r="V536" i="5"/>
  <c r="E536" i="5"/>
  <c r="X536" i="5" s="1"/>
  <c r="V537" i="5"/>
  <c r="E537" i="5" s="1"/>
  <c r="X537" i="5" s="1"/>
  <c r="V538" i="5"/>
  <c r="E538" i="5"/>
  <c r="X538" i="5" s="1"/>
  <c r="V539" i="5"/>
  <c r="E539" i="5" s="1"/>
  <c r="X539" i="5" s="1"/>
  <c r="V540" i="5"/>
  <c r="E540" i="5" s="1"/>
  <c r="X540" i="5" s="1"/>
  <c r="V541" i="5"/>
  <c r="E541" i="5" s="1"/>
  <c r="X541" i="5" s="1"/>
  <c r="V542" i="5"/>
  <c r="E542" i="5" s="1"/>
  <c r="X542" i="5" s="1"/>
  <c r="V543" i="5"/>
  <c r="E543" i="5"/>
  <c r="X543" i="5" s="1"/>
  <c r="V544" i="5"/>
  <c r="E544" i="5"/>
  <c r="X544" i="5" s="1"/>
  <c r="V546" i="5"/>
  <c r="E546" i="5" s="1"/>
  <c r="X546" i="5" s="1"/>
  <c r="V547" i="5"/>
  <c r="E547" i="5" s="1"/>
  <c r="X547" i="5" s="1"/>
  <c r="V548" i="5"/>
  <c r="E548" i="5"/>
  <c r="X548" i="5" s="1"/>
  <c r="V550" i="5"/>
  <c r="E550" i="5"/>
  <c r="X550" i="5" s="1"/>
  <c r="V551" i="5"/>
  <c r="E551" i="5" s="1"/>
  <c r="X551" i="5" s="1"/>
  <c r="V552" i="5"/>
  <c r="E552" i="5" s="1"/>
  <c r="X552" i="5" s="1"/>
  <c r="V554" i="5"/>
  <c r="E554" i="5" s="1"/>
  <c r="X554" i="5" s="1"/>
  <c r="V555" i="5"/>
  <c r="E555" i="5" s="1"/>
  <c r="X555" i="5" s="1"/>
  <c r="V556" i="5"/>
  <c r="E556" i="5"/>
  <c r="X556" i="5" s="1"/>
  <c r="E557" i="5"/>
  <c r="X557" i="5" s="1"/>
  <c r="V558" i="5"/>
  <c r="E558" i="5" s="1"/>
  <c r="X558" i="5" s="1"/>
  <c r="V559" i="5"/>
  <c r="E559" i="5" s="1"/>
  <c r="X559" i="5" s="1"/>
  <c r="V560" i="5"/>
  <c r="E560" i="5"/>
  <c r="X560" i="5" s="1"/>
  <c r="V561" i="5"/>
  <c r="E561" i="5"/>
  <c r="X561" i="5" s="1"/>
  <c r="V562" i="5"/>
  <c r="E562" i="5"/>
  <c r="X562" i="5" s="1"/>
  <c r="V563" i="5"/>
  <c r="E563" i="5"/>
  <c r="X563" i="5" s="1"/>
  <c r="V564" i="5"/>
  <c r="E564" i="5" s="1"/>
  <c r="X564" i="5" s="1"/>
  <c r="E565" i="5"/>
  <c r="X565" i="5" s="1"/>
  <c r="V566" i="5"/>
  <c r="E566" i="5"/>
  <c r="X566" i="5" s="1"/>
  <c r="V567" i="5"/>
  <c r="E567" i="5"/>
  <c r="X567" i="5" s="1"/>
  <c r="V568" i="5"/>
  <c r="E568" i="5"/>
  <c r="X568" i="5" s="1"/>
  <c r="V570" i="5"/>
  <c r="E570" i="5" s="1"/>
  <c r="X570" i="5" s="1"/>
  <c r="V571" i="5"/>
  <c r="E571" i="5" s="1"/>
  <c r="X571" i="5" s="1"/>
  <c r="V572" i="5"/>
  <c r="E572" i="5" s="1"/>
  <c r="X572" i="5" s="1"/>
  <c r="V573" i="5"/>
  <c r="E573" i="5"/>
  <c r="X573" i="5" s="1"/>
  <c r="V574" i="5"/>
  <c r="E574" i="5"/>
  <c r="X574" i="5" s="1"/>
  <c r="V575" i="5"/>
  <c r="E575" i="5"/>
  <c r="X575" i="5" s="1"/>
  <c r="V576" i="5"/>
  <c r="E576" i="5" s="1"/>
  <c r="V577" i="5"/>
  <c r="E577" i="5" s="1"/>
  <c r="X577" i="5" s="1"/>
  <c r="V578" i="5"/>
  <c r="E578" i="5"/>
  <c r="X578" i="5" s="1"/>
  <c r="V579" i="5"/>
  <c r="E579" i="5"/>
  <c r="X579" i="5" s="1"/>
  <c r="V580" i="5"/>
  <c r="E580" i="5"/>
  <c r="X580" i="5" s="1"/>
  <c r="V581" i="5"/>
  <c r="E581" i="5" s="1"/>
  <c r="X581" i="5" s="1"/>
  <c r="V582" i="5"/>
  <c r="E582" i="5" s="1"/>
  <c r="X582" i="5" s="1"/>
  <c r="V584" i="5"/>
  <c r="E584" i="5" s="1"/>
  <c r="X584" i="5" s="1"/>
  <c r="V585" i="5"/>
  <c r="E585" i="5" s="1"/>
  <c r="X585" i="5" s="1"/>
  <c r="V586" i="5"/>
  <c r="E586" i="5"/>
  <c r="X586" i="5" s="1"/>
  <c r="V587" i="5"/>
  <c r="E587" i="5" s="1"/>
  <c r="X587" i="5" s="1"/>
  <c r="V588" i="5"/>
  <c r="E588" i="5" s="1"/>
  <c r="X588" i="5" s="1"/>
  <c r="V590" i="5"/>
  <c r="E590" i="5" s="1"/>
  <c r="X590" i="5" s="1"/>
  <c r="V591" i="5"/>
  <c r="E591" i="5"/>
  <c r="X591" i="5" s="1"/>
  <c r="V592" i="5"/>
  <c r="E592" i="5"/>
  <c r="X592" i="5" s="1"/>
  <c r="V594" i="5"/>
  <c r="E594" i="5" s="1"/>
  <c r="X594" i="5" s="1"/>
  <c r="V596" i="5"/>
  <c r="E596" i="5"/>
  <c r="X596" i="5" s="1"/>
  <c r="V597" i="5"/>
  <c r="E597" i="5" s="1"/>
  <c r="X597" i="5" s="1"/>
  <c r="V598" i="5"/>
  <c r="E598" i="5"/>
  <c r="X598" i="5" s="1"/>
  <c r="V599" i="5"/>
  <c r="E599" i="5" s="1"/>
  <c r="X599" i="5" s="1"/>
  <c r="V600" i="5"/>
  <c r="E600" i="5" s="1"/>
  <c r="X600" i="5" s="1"/>
  <c r="V602" i="5"/>
  <c r="E602" i="5"/>
  <c r="X602" i="5" s="1"/>
  <c r="V603" i="5"/>
  <c r="E603" i="5" s="1"/>
  <c r="X603" i="5" s="1"/>
  <c r="V604" i="5"/>
  <c r="E604" i="5"/>
  <c r="X604" i="5" s="1"/>
  <c r="E605" i="5"/>
  <c r="X605" i="5" s="1"/>
  <c r="V606" i="5"/>
  <c r="E606" i="5" s="1"/>
  <c r="X606" i="5" s="1"/>
  <c r="V608" i="5"/>
  <c r="E608" i="5"/>
  <c r="X608" i="5" s="1"/>
  <c r="V609" i="5"/>
  <c r="E609" i="5" s="1"/>
  <c r="X609" i="5" s="1"/>
  <c r="V610" i="5"/>
  <c r="E610" i="5"/>
  <c r="X610" i="5" s="1"/>
  <c r="V611" i="5"/>
  <c r="E611" i="5" s="1"/>
  <c r="X611" i="5" s="1"/>
  <c r="V612" i="5"/>
  <c r="E612" i="5" s="1"/>
  <c r="X612" i="5" s="1"/>
  <c r="V614" i="5"/>
  <c r="E614" i="5" s="1"/>
  <c r="X614" i="5" s="1"/>
  <c r="V615" i="5"/>
  <c r="E615" i="5"/>
  <c r="X615" i="5" s="1"/>
  <c r="V616" i="5"/>
  <c r="E616" i="5"/>
  <c r="X616" i="5" s="1"/>
  <c r="E617" i="5"/>
  <c r="X617" i="5" s="1"/>
  <c r="V618" i="5"/>
  <c r="E618" i="5" s="1"/>
  <c r="E619" i="5"/>
  <c r="X619" i="5" s="1"/>
  <c r="V620" i="5"/>
  <c r="E620" i="5"/>
  <c r="X620" i="5" s="1"/>
  <c r="E621" i="5"/>
  <c r="X621" i="5" s="1"/>
  <c r="V622" i="5"/>
  <c r="E622" i="5"/>
  <c r="X622" i="5" s="1"/>
  <c r="V623" i="5"/>
  <c r="E623" i="5" s="1"/>
  <c r="X623" i="5" s="1"/>
  <c r="V624" i="5"/>
  <c r="E624" i="5" s="1"/>
  <c r="X624" i="5" s="1"/>
  <c r="V626" i="5"/>
  <c r="E626" i="5" s="1"/>
  <c r="X626" i="5" s="1"/>
  <c r="V627" i="5"/>
  <c r="E627" i="5"/>
  <c r="X627" i="5" s="1"/>
  <c r="V628" i="5"/>
  <c r="E628" i="5"/>
  <c r="X628" i="5" s="1"/>
  <c r="V630" i="5"/>
  <c r="E630" i="5" s="1"/>
  <c r="X630" i="5" s="1"/>
  <c r="V631" i="5"/>
  <c r="E631" i="5" s="1"/>
  <c r="X631" i="5" s="1"/>
  <c r="V632" i="5"/>
  <c r="E632" i="5"/>
  <c r="X632" i="5" s="1"/>
  <c r="V633" i="5"/>
  <c r="E633" i="5" s="1"/>
  <c r="X633" i="5" s="1"/>
  <c r="V634" i="5"/>
  <c r="E634" i="5"/>
  <c r="X634" i="5" s="1"/>
  <c r="V635" i="5"/>
  <c r="E635" i="5"/>
  <c r="X635" i="5" s="1"/>
  <c r="V636" i="5"/>
  <c r="E636" i="5" s="1"/>
  <c r="X636" i="5" s="1"/>
  <c r="V638" i="5"/>
  <c r="E638" i="5"/>
  <c r="X638" i="5" s="1"/>
  <c r="V639" i="5"/>
  <c r="E639" i="5"/>
  <c r="X639" i="5" s="1"/>
  <c r="V640" i="5"/>
  <c r="E640" i="5"/>
  <c r="X640" i="5" s="1"/>
  <c r="V642" i="5"/>
  <c r="E642" i="5" s="1"/>
  <c r="X642" i="5" s="1"/>
  <c r="V643" i="5"/>
  <c r="E643" i="5" s="1"/>
  <c r="X643" i="5" s="1"/>
  <c r="V644" i="5"/>
  <c r="E644" i="5" s="1"/>
  <c r="X644" i="5" s="1"/>
  <c r="V645" i="5"/>
  <c r="E645" i="5" s="1"/>
  <c r="X645" i="5" s="1"/>
  <c r="V646" i="5"/>
  <c r="E646" i="5"/>
  <c r="X646" i="5" s="1"/>
  <c r="V647" i="5"/>
  <c r="E647" i="5" s="1"/>
  <c r="X647" i="5" s="1"/>
  <c r="V648" i="5"/>
  <c r="E648" i="5" s="1"/>
  <c r="X648" i="5" s="1"/>
  <c r="E649" i="5"/>
  <c r="X649" i="5" s="1"/>
  <c r="V650" i="5"/>
  <c r="E650" i="5"/>
  <c r="X650" i="5" s="1"/>
  <c r="V651" i="5"/>
  <c r="E651" i="5"/>
  <c r="X651" i="5" s="1"/>
  <c r="V652" i="5"/>
  <c r="E652" i="5"/>
  <c r="X652" i="5" s="1"/>
  <c r="V654" i="5"/>
  <c r="E654" i="5" s="1"/>
  <c r="V655" i="5"/>
  <c r="E655" i="5" s="1"/>
  <c r="X655" i="5" s="1"/>
  <c r="V656" i="5"/>
  <c r="E656" i="5" s="1"/>
  <c r="X656" i="5" s="1"/>
  <c r="V657" i="5"/>
  <c r="E657" i="5" s="1"/>
  <c r="X657" i="5" s="1"/>
  <c r="V658" i="5"/>
  <c r="E658" i="5"/>
  <c r="X658" i="5" s="1"/>
  <c r="V659" i="5"/>
  <c r="E659" i="5" s="1"/>
  <c r="X659" i="5" s="1"/>
  <c r="V660" i="5"/>
  <c r="E660" i="5" s="1"/>
  <c r="X660" i="5" s="1"/>
  <c r="E661" i="5"/>
  <c r="X661" i="5" s="1"/>
  <c r="V662" i="5"/>
  <c r="E662" i="5"/>
  <c r="X662" i="5" s="1"/>
  <c r="V663" i="5"/>
  <c r="E663" i="5"/>
  <c r="X663" i="5" s="1"/>
  <c r="V664" i="5"/>
  <c r="E664" i="5"/>
  <c r="X664" i="5" s="1"/>
  <c r="V666" i="5"/>
  <c r="E666" i="5" s="1"/>
  <c r="X666" i="5" s="1"/>
  <c r="V667" i="5"/>
  <c r="E667" i="5" s="1"/>
  <c r="X667" i="5" s="1"/>
  <c r="V668" i="5"/>
  <c r="E668" i="5" s="1"/>
  <c r="X668" i="5" s="1"/>
  <c r="V669" i="5"/>
  <c r="E669" i="5" s="1"/>
  <c r="X669" i="5" s="1"/>
  <c r="V670" i="5"/>
  <c r="E670" i="5"/>
  <c r="X670" i="5" s="1"/>
  <c r="V671" i="5"/>
  <c r="E671" i="5"/>
  <c r="X671" i="5" s="1"/>
  <c r="V672" i="5"/>
  <c r="E672" i="5"/>
  <c r="V674" i="5"/>
  <c r="E674" i="5"/>
  <c r="X674" i="5" s="1"/>
  <c r="V675" i="5"/>
  <c r="E675" i="5" s="1"/>
  <c r="X675" i="5" s="1"/>
  <c r="V676" i="5"/>
  <c r="E676" i="5" s="1"/>
  <c r="X676" i="5" s="1"/>
  <c r="E677" i="5"/>
  <c r="X677" i="5" s="1"/>
  <c r="V678" i="5"/>
  <c r="E678" i="5"/>
  <c r="V680" i="5"/>
  <c r="E680" i="5"/>
  <c r="X680" i="5" s="1"/>
  <c r="V681" i="5"/>
  <c r="E681" i="5" s="1"/>
  <c r="X681" i="5" s="1"/>
  <c r="V682" i="5"/>
  <c r="E682" i="5" s="1"/>
  <c r="X682" i="5" s="1"/>
  <c r="V683" i="5"/>
  <c r="E683" i="5"/>
  <c r="X683" i="5" s="1"/>
  <c r="V684" i="5"/>
  <c r="E684" i="5"/>
  <c r="X684" i="5" s="1"/>
  <c r="V686" i="5"/>
  <c r="E686" i="5"/>
  <c r="X686" i="5" s="1"/>
  <c r="V687" i="5"/>
  <c r="E687" i="5" s="1"/>
  <c r="X687" i="5" s="1"/>
  <c r="V688" i="5"/>
  <c r="E688" i="5" s="1"/>
  <c r="X688" i="5" s="1"/>
  <c r="E689" i="5"/>
  <c r="X689" i="5" s="1"/>
  <c r="V690" i="5"/>
  <c r="E690" i="5" s="1"/>
  <c r="V691" i="5"/>
  <c r="E691" i="5" s="1"/>
  <c r="X691" i="5" s="1"/>
  <c r="V692" i="5"/>
  <c r="E692" i="5" s="1"/>
  <c r="X692" i="5" s="1"/>
  <c r="V693" i="5"/>
  <c r="E693" i="5" s="1"/>
  <c r="X693" i="5" s="1"/>
  <c r="V694" i="5"/>
  <c r="E694" i="5" s="1"/>
  <c r="X694" i="5" s="1"/>
  <c r="V695" i="5"/>
  <c r="E695" i="5"/>
  <c r="X695" i="5" s="1"/>
  <c r="V696" i="5"/>
  <c r="E696" i="5" s="1"/>
  <c r="V698" i="5"/>
  <c r="E698" i="5" s="1"/>
  <c r="X698" i="5" s="1"/>
  <c r="V699" i="5"/>
  <c r="E699" i="5" s="1"/>
  <c r="X699" i="5" s="1"/>
  <c r="V700" i="5"/>
  <c r="E700" i="5" s="1"/>
  <c r="X700" i="5" s="1"/>
  <c r="V702" i="5"/>
  <c r="E702" i="5" s="1"/>
  <c r="X702" i="5" s="1"/>
  <c r="V703" i="5"/>
  <c r="E703" i="5" s="1"/>
  <c r="X703" i="5" s="1"/>
  <c r="V704" i="5"/>
  <c r="E704" i="5" s="1"/>
  <c r="X704" i="5" s="1"/>
  <c r="V705" i="5"/>
  <c r="E705" i="5" s="1"/>
  <c r="X705" i="5" s="1"/>
  <c r="V706" i="5"/>
  <c r="E706" i="5" s="1"/>
  <c r="X706" i="5" s="1"/>
  <c r="V707" i="5"/>
  <c r="E707" i="5" s="1"/>
  <c r="X707" i="5" s="1"/>
  <c r="V708" i="5"/>
  <c r="E708" i="5" s="1"/>
  <c r="X708" i="5" s="1"/>
  <c r="V710" i="5"/>
  <c r="E710" i="5" s="1"/>
  <c r="X710" i="5" s="1"/>
  <c r="V711" i="5"/>
  <c r="E711" i="5" s="1"/>
  <c r="X711" i="5" s="1"/>
  <c r="V712" i="5"/>
  <c r="E712" i="5" s="1"/>
  <c r="X712" i="5" s="1"/>
  <c r="E713" i="5"/>
  <c r="X713" i="5" s="1"/>
  <c r="V714" i="5"/>
  <c r="E714" i="5" s="1"/>
  <c r="X714" i="5" s="1"/>
  <c r="V715" i="5"/>
  <c r="E715" i="5" s="1"/>
  <c r="X715" i="5" s="1"/>
  <c r="V716" i="5"/>
  <c r="E716" i="5" s="1"/>
  <c r="X716" i="5" s="1"/>
  <c r="V717" i="5"/>
  <c r="E717" i="5" s="1"/>
  <c r="X717" i="5" s="1"/>
  <c r="V718" i="5"/>
  <c r="E718" i="5" s="1"/>
  <c r="X718" i="5" s="1"/>
  <c r="V719" i="5"/>
  <c r="E719" i="5" s="1"/>
  <c r="X719" i="5" s="1"/>
  <c r="V720" i="5"/>
  <c r="E720" i="5" s="1"/>
  <c r="X720" i="5" s="1"/>
  <c r="V722" i="5"/>
  <c r="E722" i="5" s="1"/>
  <c r="X722" i="5" s="1"/>
  <c r="V723" i="5"/>
  <c r="E723" i="5" s="1"/>
  <c r="X723" i="5" s="1"/>
  <c r="V724" i="5"/>
  <c r="E724" i="5" s="1"/>
  <c r="X724" i="5" s="1"/>
  <c r="V725" i="5"/>
  <c r="E725" i="5" s="1"/>
  <c r="X725" i="5" s="1"/>
  <c r="V726" i="5"/>
  <c r="E726" i="5" s="1"/>
  <c r="X726" i="5" s="1"/>
  <c r="V727" i="5"/>
  <c r="E727" i="5" s="1"/>
  <c r="X727" i="5" s="1"/>
  <c r="V728" i="5"/>
  <c r="E728" i="5" s="1"/>
  <c r="X728" i="5" s="1"/>
  <c r="V729" i="5"/>
  <c r="E729" i="5" s="1"/>
  <c r="X729" i="5" s="1"/>
  <c r="V730" i="5"/>
  <c r="E730" i="5" s="1"/>
  <c r="X730" i="5" s="1"/>
  <c r="V731" i="5"/>
  <c r="E731" i="5" s="1"/>
  <c r="X731" i="5" s="1"/>
  <c r="V732" i="5"/>
  <c r="E732" i="5" s="1"/>
  <c r="V734" i="5"/>
  <c r="E734" i="5" s="1"/>
  <c r="X734" i="5" s="1"/>
  <c r="V735" i="5"/>
  <c r="E735" i="5" s="1"/>
  <c r="X735" i="5" s="1"/>
  <c r="V736" i="5"/>
  <c r="E736" i="5" s="1"/>
  <c r="X736" i="5" s="1"/>
  <c r="V737" i="5"/>
  <c r="E737" i="5"/>
  <c r="X737" i="5" s="1"/>
  <c r="V738" i="5"/>
  <c r="E738" i="5" s="1"/>
  <c r="X738" i="5" s="1"/>
  <c r="V739" i="5"/>
  <c r="E739" i="5" s="1"/>
  <c r="X739" i="5" s="1"/>
  <c r="V740" i="5"/>
  <c r="E740" i="5" s="1"/>
  <c r="X740" i="5" s="1"/>
  <c r="V741" i="5"/>
  <c r="E741" i="5" s="1"/>
  <c r="X741" i="5" s="1"/>
  <c r="V742" i="5"/>
  <c r="E742" i="5" s="1"/>
  <c r="X742" i="5" s="1"/>
  <c r="V743" i="5"/>
  <c r="E743" i="5"/>
  <c r="X743" i="5" s="1"/>
  <c r="V744" i="5"/>
  <c r="E744" i="5" s="1"/>
  <c r="X744" i="5" s="1"/>
  <c r="V745" i="5"/>
  <c r="E745" i="5" s="1"/>
  <c r="V746" i="5"/>
  <c r="E746" i="5" s="1"/>
  <c r="X746" i="5" s="1"/>
  <c r="V747" i="5"/>
  <c r="E747" i="5" s="1"/>
  <c r="X747" i="5" s="1"/>
  <c r="V748" i="5"/>
  <c r="E748" i="5" s="1"/>
  <c r="X748" i="5" s="1"/>
  <c r="E749" i="5"/>
  <c r="X749" i="5" s="1"/>
  <c r="V750" i="5"/>
  <c r="E750" i="5" s="1"/>
  <c r="V751" i="5"/>
  <c r="E751" i="5" s="1"/>
  <c r="X751" i="5" s="1"/>
  <c r="V752" i="5"/>
  <c r="E752" i="5" s="1"/>
  <c r="X752" i="5" s="1"/>
  <c r="V753" i="5"/>
  <c r="E753" i="5" s="1"/>
  <c r="X753" i="5" s="1"/>
  <c r="V754" i="5"/>
  <c r="E754" i="5" s="1"/>
  <c r="X754" i="5" s="1"/>
  <c r="V755" i="5"/>
  <c r="E755" i="5" s="1"/>
  <c r="X755" i="5" s="1"/>
  <c r="V756" i="5"/>
  <c r="E756" i="5" s="1"/>
  <c r="X756" i="5" s="1"/>
  <c r="V757" i="5"/>
  <c r="E757" i="5" s="1"/>
  <c r="X757" i="5" s="1"/>
  <c r="V758" i="5"/>
  <c r="E758" i="5" s="1"/>
  <c r="X758" i="5" s="1"/>
  <c r="V759" i="5"/>
  <c r="E759" i="5" s="1"/>
  <c r="X759" i="5" s="1"/>
  <c r="V760" i="5"/>
  <c r="E760" i="5" s="1"/>
  <c r="X760" i="5" s="1"/>
  <c r="E761" i="5"/>
  <c r="X761" i="5" s="1"/>
  <c r="V762" i="5"/>
  <c r="E762" i="5" s="1"/>
  <c r="X762" i="5" s="1"/>
  <c r="V763" i="5"/>
  <c r="E763" i="5" s="1"/>
  <c r="X763" i="5" s="1"/>
  <c r="V764" i="5"/>
  <c r="E764" i="5" s="1"/>
  <c r="X764" i="5" s="1"/>
  <c r="V765" i="5"/>
  <c r="E765" i="5" s="1"/>
  <c r="X765" i="5" s="1"/>
  <c r="V766" i="5"/>
  <c r="E766" i="5" s="1"/>
  <c r="X766" i="5" s="1"/>
  <c r="V767" i="5"/>
  <c r="E767" i="5"/>
  <c r="X767" i="5" s="1"/>
  <c r="V768" i="5"/>
  <c r="E768" i="5" s="1"/>
  <c r="X768" i="5" s="1"/>
  <c r="V770" i="5"/>
  <c r="E770" i="5" s="1"/>
  <c r="X770" i="5" s="1"/>
  <c r="V771" i="5"/>
  <c r="E771" i="5" s="1"/>
  <c r="X771" i="5" s="1"/>
  <c r="V772" i="5"/>
  <c r="E772" i="5" s="1"/>
  <c r="X772" i="5" s="1"/>
  <c r="V774" i="5"/>
  <c r="E774" i="5" s="1"/>
  <c r="X774" i="5" s="1"/>
  <c r="V775" i="5"/>
  <c r="E775" i="5" s="1"/>
  <c r="X775" i="5" s="1"/>
  <c r="V776" i="5"/>
  <c r="E776" i="5" s="1"/>
  <c r="X776" i="5" s="1"/>
  <c r="V777" i="5"/>
  <c r="E777" i="5" s="1"/>
  <c r="X777" i="5" s="1"/>
  <c r="V778" i="5"/>
  <c r="E778" i="5" s="1"/>
  <c r="X778" i="5" s="1"/>
  <c r="V779" i="5"/>
  <c r="E779" i="5" s="1"/>
  <c r="X779" i="5" s="1"/>
  <c r="V780" i="5"/>
  <c r="E780" i="5" s="1"/>
  <c r="X780" i="5" s="1"/>
  <c r="V782" i="5"/>
  <c r="E782" i="5" s="1"/>
  <c r="X782" i="5" s="1"/>
  <c r="V783" i="5"/>
  <c r="E783" i="5" s="1"/>
  <c r="X783" i="5" s="1"/>
  <c r="V784" i="5"/>
  <c r="E784" i="5" s="1"/>
  <c r="X784" i="5" s="1"/>
  <c r="E785" i="5"/>
  <c r="X785" i="5" s="1"/>
  <c r="V786" i="5"/>
  <c r="E786" i="5" s="1"/>
  <c r="V787" i="5"/>
  <c r="E787" i="5" s="1"/>
  <c r="X787" i="5" s="1"/>
  <c r="V788" i="5"/>
  <c r="E788" i="5" s="1"/>
  <c r="X788" i="5" s="1"/>
  <c r="V789" i="5"/>
  <c r="E789" i="5" s="1"/>
  <c r="X789" i="5" s="1"/>
  <c r="V790" i="5"/>
  <c r="E790" i="5" s="1"/>
  <c r="X790" i="5" s="1"/>
  <c r="V791" i="5"/>
  <c r="E791" i="5" s="1"/>
  <c r="X791" i="5" s="1"/>
  <c r="V792" i="5"/>
  <c r="E792" i="5" s="1"/>
  <c r="X792" i="5" s="1"/>
  <c r="V794" i="5"/>
  <c r="E794" i="5" s="1"/>
  <c r="X794" i="5" s="1"/>
  <c r="V795" i="5"/>
  <c r="E795" i="5" s="1"/>
  <c r="X795" i="5" s="1"/>
  <c r="V796" i="5"/>
  <c r="E796" i="5" s="1"/>
  <c r="X796" i="5" s="1"/>
  <c r="V797" i="5"/>
  <c r="E797" i="5" s="1"/>
  <c r="X797" i="5" s="1"/>
  <c r="V798" i="5"/>
  <c r="E798" i="5" s="1"/>
  <c r="X798" i="5" s="1"/>
  <c r="V799" i="5"/>
  <c r="E799" i="5" s="1"/>
  <c r="X799" i="5" s="1"/>
  <c r="V800" i="5"/>
  <c r="E800" i="5" s="1"/>
  <c r="X800" i="5" s="1"/>
  <c r="V801" i="5"/>
  <c r="E801" i="5" s="1"/>
  <c r="X801" i="5" s="1"/>
  <c r="V802" i="5"/>
  <c r="E802" i="5" s="1"/>
  <c r="X802" i="5" s="1"/>
  <c r="V803" i="5"/>
  <c r="E803" i="5" s="1"/>
  <c r="X803" i="5" s="1"/>
  <c r="V804" i="5"/>
  <c r="E804" i="5" s="1"/>
  <c r="X804" i="5" s="1"/>
  <c r="V806" i="5"/>
  <c r="E806" i="5" s="1"/>
  <c r="X806" i="5" s="1"/>
  <c r="V807" i="5"/>
  <c r="E807" i="5" s="1"/>
  <c r="X807" i="5" s="1"/>
  <c r="V808" i="5"/>
  <c r="E808" i="5" s="1"/>
  <c r="X808" i="5" s="1"/>
  <c r="V809" i="5"/>
  <c r="E809" i="5" s="1"/>
  <c r="X809" i="5" s="1"/>
  <c r="V810" i="5"/>
  <c r="E810" i="5" s="1"/>
  <c r="X810" i="5" s="1"/>
  <c r="V811" i="5"/>
  <c r="E811" i="5" s="1"/>
  <c r="X811" i="5" s="1"/>
  <c r="V812" i="5"/>
  <c r="E812" i="5" s="1"/>
  <c r="X812" i="5" s="1"/>
  <c r="V813" i="5"/>
  <c r="E813" i="5" s="1"/>
  <c r="X813" i="5" s="1"/>
  <c r="V814" i="5"/>
  <c r="E814" i="5" s="1"/>
  <c r="X814" i="5" s="1"/>
  <c r="V815" i="5"/>
  <c r="E815" i="5"/>
  <c r="X815" i="5" s="1"/>
  <c r="V816" i="5"/>
  <c r="E816" i="5" s="1"/>
  <c r="X816" i="5" s="1"/>
  <c r="V817" i="5"/>
  <c r="E817" i="5" s="1"/>
  <c r="X817" i="5" s="1"/>
  <c r="V818" i="5"/>
  <c r="E818" i="5" s="1"/>
  <c r="X818" i="5" s="1"/>
  <c r="V819" i="5"/>
  <c r="E819" i="5" s="1"/>
  <c r="X819" i="5" s="1"/>
  <c r="V820" i="5"/>
  <c r="E820" i="5" s="1"/>
  <c r="X820" i="5" s="1"/>
  <c r="E821" i="5"/>
  <c r="X821" i="5" s="1"/>
  <c r="V822" i="5"/>
  <c r="E822" i="5" s="1"/>
  <c r="X822" i="5" s="1"/>
  <c r="V823" i="5"/>
  <c r="E823" i="5" s="1"/>
  <c r="X823" i="5" s="1"/>
  <c r="V824" i="5"/>
  <c r="E824" i="5" s="1"/>
  <c r="X824" i="5" s="1"/>
  <c r="V825" i="5"/>
  <c r="E825" i="5" s="1"/>
  <c r="X825" i="5" s="1"/>
  <c r="V826" i="5"/>
  <c r="E826" i="5" s="1"/>
  <c r="X826" i="5" s="1"/>
  <c r="V827" i="5"/>
  <c r="E827" i="5"/>
  <c r="X827" i="5" s="1"/>
  <c r="V828" i="5"/>
  <c r="E828" i="5" s="1"/>
  <c r="X828" i="5" s="1"/>
  <c r="V829" i="5"/>
  <c r="E829" i="5" s="1"/>
  <c r="X829" i="5" s="1"/>
  <c r="V830" i="5"/>
  <c r="E830" i="5" s="1"/>
  <c r="X830" i="5" s="1"/>
  <c r="V831" i="5"/>
  <c r="E831" i="5" s="1"/>
  <c r="X831" i="5" s="1"/>
  <c r="V832" i="5"/>
  <c r="E832" i="5" s="1"/>
  <c r="X832" i="5" s="1"/>
  <c r="E833" i="5"/>
  <c r="X833" i="5" s="1"/>
  <c r="V834" i="5"/>
  <c r="E834" i="5" s="1"/>
  <c r="X834" i="5" s="1"/>
  <c r="V835" i="5"/>
  <c r="E835" i="5" s="1"/>
  <c r="X835" i="5" s="1"/>
  <c r="V836" i="5"/>
  <c r="E836" i="5" s="1"/>
  <c r="X836" i="5" s="1"/>
  <c r="V837" i="5"/>
  <c r="E837" i="5" s="1"/>
  <c r="X837" i="5" s="1"/>
  <c r="V838" i="5"/>
  <c r="E838" i="5" s="1"/>
  <c r="X838" i="5" s="1"/>
  <c r="V839" i="5"/>
  <c r="E839" i="5"/>
  <c r="X839" i="5" s="1"/>
  <c r="V840" i="5"/>
  <c r="E840" i="5" s="1"/>
  <c r="V842" i="5"/>
  <c r="E842" i="5" s="1"/>
  <c r="X842" i="5" s="1"/>
  <c r="V843" i="5"/>
  <c r="E843" i="5" s="1"/>
  <c r="X843" i="5" s="1"/>
  <c r="V844" i="5"/>
  <c r="E844" i="5" s="1"/>
  <c r="X844" i="5" s="1"/>
  <c r="V846" i="5"/>
  <c r="E846" i="5" s="1"/>
  <c r="X846" i="5" s="1"/>
  <c r="V847" i="5"/>
  <c r="E847" i="5" s="1"/>
  <c r="X847" i="5" s="1"/>
  <c r="V848" i="5"/>
  <c r="E848" i="5" s="1"/>
  <c r="X848" i="5" s="1"/>
  <c r="V849" i="5"/>
  <c r="E849" i="5" s="1"/>
  <c r="X849" i="5" s="1"/>
  <c r="V850" i="5"/>
  <c r="E850" i="5" s="1"/>
  <c r="X850" i="5" s="1"/>
  <c r="V851" i="5"/>
  <c r="E851" i="5" s="1"/>
  <c r="X851" i="5" s="1"/>
  <c r="V852" i="5"/>
  <c r="E852" i="5" s="1"/>
  <c r="X852" i="5" s="1"/>
  <c r="V854" i="5"/>
  <c r="E854" i="5" s="1"/>
  <c r="X854" i="5" s="1"/>
  <c r="V855" i="5"/>
  <c r="E855" i="5"/>
  <c r="X855" i="5" s="1"/>
  <c r="V856" i="5"/>
  <c r="E856" i="5" s="1"/>
  <c r="X856" i="5" s="1"/>
  <c r="V857" i="5"/>
  <c r="E857" i="5" s="1"/>
  <c r="X857" i="5" s="1"/>
  <c r="V858" i="5"/>
  <c r="E858" i="5" s="1"/>
  <c r="V859" i="5"/>
  <c r="E859" i="5" s="1"/>
  <c r="X859" i="5" s="1"/>
  <c r="V860" i="5"/>
  <c r="E860" i="5" s="1"/>
  <c r="X860" i="5" s="1"/>
  <c r="V861" i="5"/>
  <c r="E861" i="5"/>
  <c r="X861" i="5" s="1"/>
  <c r="V862" i="5"/>
  <c r="E862" i="5" s="1"/>
  <c r="X862" i="5" s="1"/>
  <c r="V863" i="5"/>
  <c r="E863" i="5" s="1"/>
  <c r="X863" i="5" s="1"/>
  <c r="V864" i="5"/>
  <c r="E864" i="5" s="1"/>
  <c r="X864" i="5" s="1"/>
  <c r="V866" i="5"/>
  <c r="E866" i="5" s="1"/>
  <c r="X866" i="5" s="1"/>
  <c r="V867" i="5"/>
  <c r="E867" i="5"/>
  <c r="X867" i="5" s="1"/>
  <c r="V868" i="5"/>
  <c r="E868" i="5" s="1"/>
  <c r="X868" i="5" s="1"/>
  <c r="V869" i="5"/>
  <c r="E869" i="5" s="1"/>
  <c r="X869" i="5" s="1"/>
  <c r="V870" i="5"/>
  <c r="E870" i="5" s="1"/>
  <c r="X870" i="5" s="1"/>
  <c r="V871" i="5"/>
  <c r="E871" i="5" s="1"/>
  <c r="X871" i="5" s="1"/>
  <c r="V872" i="5"/>
  <c r="E872" i="5" s="1"/>
  <c r="X872" i="5" s="1"/>
  <c r="V873" i="5"/>
  <c r="E873" i="5"/>
  <c r="X873" i="5" s="1"/>
  <c r="V874" i="5"/>
  <c r="E874" i="5" s="1"/>
  <c r="X874" i="5" s="1"/>
  <c r="V875" i="5"/>
  <c r="E875" i="5"/>
  <c r="X875" i="5" s="1"/>
  <c r="V876" i="5"/>
  <c r="E876" i="5" s="1"/>
  <c r="V877" i="5"/>
  <c r="E877" i="5" s="1"/>
  <c r="X877" i="5" s="1"/>
  <c r="V878" i="5"/>
  <c r="E878" i="5" s="1"/>
  <c r="X878" i="5" s="1"/>
  <c r="V879" i="5"/>
  <c r="E879" i="5"/>
  <c r="X879" i="5" s="1"/>
  <c r="V880" i="5"/>
  <c r="E880" i="5"/>
  <c r="X880" i="5" s="1"/>
  <c r="V882" i="5"/>
  <c r="E882" i="5" s="1"/>
  <c r="X882" i="5" s="1"/>
  <c r="V883" i="5"/>
  <c r="E883" i="5" s="1"/>
  <c r="X883" i="5" s="1"/>
  <c r="V884" i="5"/>
  <c r="E884" i="5" s="1"/>
  <c r="X884" i="5" s="1"/>
  <c r="V885" i="5"/>
  <c r="E885" i="5"/>
  <c r="X885" i="5" s="1"/>
  <c r="V886" i="5"/>
  <c r="E886" i="5" s="1"/>
  <c r="X886" i="5" s="1"/>
  <c r="V887" i="5"/>
  <c r="E887" i="5" s="1"/>
  <c r="X887" i="5" s="1"/>
  <c r="V888" i="5"/>
  <c r="E888" i="5" s="1"/>
  <c r="X888" i="5" s="1"/>
  <c r="V890" i="5"/>
  <c r="E890" i="5" s="1"/>
  <c r="X890" i="5" s="1"/>
  <c r="V891" i="5"/>
  <c r="E891" i="5"/>
  <c r="X891" i="5" s="1"/>
  <c r="V892" i="5"/>
  <c r="E892" i="5"/>
  <c r="X892" i="5" s="1"/>
  <c r="V893" i="5"/>
  <c r="E893" i="5"/>
  <c r="X893" i="5" s="1"/>
  <c r="V894" i="5"/>
  <c r="E894" i="5" s="1"/>
  <c r="X894" i="5" s="1"/>
  <c r="V895" i="5"/>
  <c r="E895" i="5" s="1"/>
  <c r="X895" i="5" s="1"/>
  <c r="V896" i="5"/>
  <c r="E896" i="5" s="1"/>
  <c r="X896" i="5" s="1"/>
  <c r="V897" i="5"/>
  <c r="E897" i="5" s="1"/>
  <c r="X897" i="5" s="1"/>
  <c r="V898" i="5"/>
  <c r="E898" i="5"/>
  <c r="X898" i="5" s="1"/>
  <c r="V899" i="5"/>
  <c r="E899" i="5" s="1"/>
  <c r="X899" i="5" s="1"/>
  <c r="V900" i="5"/>
  <c r="E900" i="5" s="1"/>
  <c r="X900" i="5" s="1"/>
  <c r="V901" i="5"/>
  <c r="E901" i="5" s="1"/>
  <c r="X901" i="5" s="1"/>
  <c r="V902" i="5"/>
  <c r="E902" i="5" s="1"/>
  <c r="X902" i="5" s="1"/>
  <c r="V903" i="5"/>
  <c r="E903" i="5"/>
  <c r="X903" i="5" s="1"/>
  <c r="V904" i="5"/>
  <c r="E904" i="5"/>
  <c r="X904" i="5" s="1"/>
  <c r="V906" i="5"/>
  <c r="E906" i="5" s="1"/>
  <c r="V907" i="5"/>
  <c r="E907" i="5" s="1"/>
  <c r="X907" i="5" s="1"/>
  <c r="V908" i="5"/>
  <c r="E908" i="5" s="1"/>
  <c r="X908" i="5" s="1"/>
  <c r="V909" i="5"/>
  <c r="E909" i="5" s="1"/>
  <c r="X909" i="5" s="1"/>
  <c r="V910" i="5"/>
  <c r="E910" i="5" s="1"/>
  <c r="X910" i="5" s="1"/>
  <c r="V911" i="5"/>
  <c r="E911" i="5" s="1"/>
  <c r="X911" i="5" s="1"/>
  <c r="V912" i="5"/>
  <c r="E912" i="5" s="1"/>
  <c r="V914" i="5"/>
  <c r="E914" i="5" s="1"/>
  <c r="X914" i="5" s="1"/>
  <c r="V915" i="5"/>
  <c r="E915" i="5"/>
  <c r="X915" i="5" s="1"/>
  <c r="V916" i="5"/>
  <c r="E916" i="5"/>
  <c r="X916" i="5" s="1"/>
  <c r="V917" i="5"/>
  <c r="E917" i="5"/>
  <c r="X917" i="5" s="1"/>
  <c r="V918" i="5"/>
  <c r="E918" i="5" s="1"/>
  <c r="X918" i="5" s="1"/>
  <c r="V919" i="5"/>
  <c r="E919" i="5" s="1"/>
  <c r="X919" i="5" s="1"/>
  <c r="V920" i="5"/>
  <c r="E920" i="5" s="1"/>
  <c r="X920" i="5" s="1"/>
  <c r="V921" i="5"/>
  <c r="E921" i="5" s="1"/>
  <c r="X921" i="5" s="1"/>
  <c r="V922" i="5"/>
  <c r="E922" i="5"/>
  <c r="X922" i="5" s="1"/>
  <c r="V923" i="5"/>
  <c r="E923" i="5"/>
  <c r="X923" i="5" s="1"/>
  <c r="V924" i="5"/>
  <c r="E924" i="5" s="1"/>
  <c r="X924" i="5" s="1"/>
  <c r="V925" i="5"/>
  <c r="E925" i="5" s="1"/>
  <c r="X925" i="5" s="1"/>
  <c r="V926" i="5"/>
  <c r="E926" i="5" s="1"/>
  <c r="X926" i="5" s="1"/>
  <c r="V927" i="5"/>
  <c r="E927" i="5"/>
  <c r="X927" i="5" s="1"/>
  <c r="V928" i="5"/>
  <c r="E928" i="5"/>
  <c r="X928" i="5" s="1"/>
  <c r="V930" i="5"/>
  <c r="E930" i="5" s="1"/>
  <c r="V931" i="5"/>
  <c r="E931" i="5" s="1"/>
  <c r="X931" i="5" s="1"/>
  <c r="V932" i="5"/>
  <c r="E932" i="5" s="1"/>
  <c r="X932" i="5" s="1"/>
  <c r="V933" i="5"/>
  <c r="E933" i="5"/>
  <c r="X933" i="5" s="1"/>
  <c r="V934" i="5"/>
  <c r="E934" i="5" s="1"/>
  <c r="X934" i="5" s="1"/>
  <c r="V935" i="5"/>
  <c r="E935" i="5" s="1"/>
  <c r="X935" i="5" s="1"/>
  <c r="V936" i="5"/>
  <c r="E936" i="5" s="1"/>
  <c r="X936" i="5" s="1"/>
  <c r="V938" i="5"/>
  <c r="E938" i="5" s="1"/>
  <c r="X938" i="5" s="1"/>
  <c r="V939" i="5"/>
  <c r="E939" i="5"/>
  <c r="X939" i="5" s="1"/>
  <c r="V940" i="5"/>
  <c r="E940" i="5"/>
  <c r="X940" i="5" s="1"/>
  <c r="V941" i="5"/>
  <c r="E941" i="5"/>
  <c r="X941" i="5" s="1"/>
  <c r="V942" i="5"/>
  <c r="E942" i="5" s="1"/>
  <c r="X942" i="5" s="1"/>
  <c r="V943" i="5"/>
  <c r="E943" i="5" s="1"/>
  <c r="X943" i="5" s="1"/>
  <c r="V944" i="5"/>
  <c r="E944" i="5" s="1"/>
  <c r="X944" i="5" s="1"/>
  <c r="V945" i="5"/>
  <c r="E945" i="5" s="1"/>
  <c r="X945" i="5" s="1"/>
  <c r="V946" i="5"/>
  <c r="E946" i="5"/>
  <c r="X946" i="5" s="1"/>
  <c r="V947" i="5"/>
  <c r="E947" i="5" s="1"/>
  <c r="X947" i="5" s="1"/>
  <c r="V948" i="5"/>
  <c r="E948" i="5" s="1"/>
  <c r="X948" i="5" s="1"/>
  <c r="V949" i="5"/>
  <c r="E949" i="5" s="1"/>
  <c r="X949" i="5" s="1"/>
  <c r="V950" i="5"/>
  <c r="E950" i="5" s="1"/>
  <c r="X950" i="5" s="1"/>
  <c r="V951" i="5"/>
  <c r="E951" i="5"/>
  <c r="X951" i="5" s="1"/>
  <c r="V952" i="5"/>
  <c r="E952" i="5"/>
  <c r="X952" i="5" s="1"/>
  <c r="V954" i="5"/>
  <c r="E954" i="5" s="1"/>
  <c r="X954" i="5" s="1"/>
  <c r="V955" i="5"/>
  <c r="E955" i="5" s="1"/>
  <c r="X955" i="5" s="1"/>
  <c r="V956" i="5"/>
  <c r="E956" i="5" s="1"/>
  <c r="X956" i="5" s="1"/>
  <c r="V957" i="5"/>
  <c r="E957" i="5" s="1"/>
  <c r="X957" i="5" s="1"/>
  <c r="V958" i="5"/>
  <c r="E958" i="5" s="1"/>
  <c r="X958" i="5" s="1"/>
  <c r="V959" i="5"/>
  <c r="E959" i="5" s="1"/>
  <c r="X959" i="5" s="1"/>
  <c r="V960" i="5"/>
  <c r="E960" i="5" s="1"/>
  <c r="X960" i="5" s="1"/>
  <c r="V962" i="5"/>
  <c r="E962" i="5" s="1"/>
  <c r="X962" i="5" s="1"/>
  <c r="V963" i="5"/>
  <c r="E963" i="5"/>
  <c r="X963" i="5" s="1"/>
  <c r="V964" i="5"/>
  <c r="E964" i="5"/>
  <c r="X964" i="5" s="1"/>
  <c r="V965" i="5"/>
  <c r="E965" i="5"/>
  <c r="X965" i="5" s="1"/>
  <c r="V966" i="5"/>
  <c r="E966" i="5" s="1"/>
  <c r="X966" i="5" s="1"/>
  <c r="V967" i="5"/>
  <c r="E967" i="5" s="1"/>
  <c r="X967" i="5" s="1"/>
  <c r="V968" i="5"/>
  <c r="E968" i="5" s="1"/>
  <c r="X968" i="5" s="1"/>
  <c r="V969" i="5"/>
  <c r="E969" i="5" s="1"/>
  <c r="X969" i="5" s="1"/>
  <c r="V970" i="5"/>
  <c r="E970" i="5"/>
  <c r="X970" i="5" s="1"/>
  <c r="V971" i="5"/>
  <c r="E971" i="5"/>
  <c r="X971" i="5" s="1"/>
  <c r="V972" i="5"/>
  <c r="E972" i="5" s="1"/>
  <c r="V973" i="5"/>
  <c r="E973" i="5" s="1"/>
  <c r="X973" i="5" s="1"/>
  <c r="V974" i="5"/>
  <c r="E974" i="5" s="1"/>
  <c r="X974" i="5" s="1"/>
  <c r="V975" i="5"/>
  <c r="E975" i="5"/>
  <c r="X975" i="5" s="1"/>
  <c r="V976" i="5"/>
  <c r="E976" i="5"/>
  <c r="X976" i="5" s="1"/>
  <c r="V978" i="5"/>
  <c r="E978" i="5" s="1"/>
  <c r="X978" i="5" s="1"/>
  <c r="V979" i="5"/>
  <c r="E979" i="5" s="1"/>
  <c r="X979" i="5" s="1"/>
  <c r="V980" i="5"/>
  <c r="E980" i="5" s="1"/>
  <c r="X980" i="5" s="1"/>
  <c r="V981" i="5"/>
  <c r="E981" i="5"/>
  <c r="X981" i="5" s="1"/>
  <c r="V982" i="5"/>
  <c r="E982" i="5" s="1"/>
  <c r="X982" i="5" s="1"/>
  <c r="V983" i="5"/>
  <c r="E983" i="5" s="1"/>
  <c r="X983" i="5" s="1"/>
  <c r="V984" i="5"/>
  <c r="E984" i="5" s="1"/>
  <c r="X984" i="5" s="1"/>
  <c r="V986" i="5"/>
  <c r="E986" i="5" s="1"/>
  <c r="X986" i="5" s="1"/>
  <c r="V987" i="5"/>
  <c r="E987" i="5"/>
  <c r="X987" i="5" s="1"/>
  <c r="V988" i="5"/>
  <c r="E988" i="5"/>
  <c r="X988" i="5" s="1"/>
  <c r="V989" i="5"/>
  <c r="E989" i="5"/>
  <c r="X989" i="5" s="1"/>
  <c r="V990" i="5"/>
  <c r="E990" i="5" s="1"/>
  <c r="X990" i="5" s="1"/>
  <c r="V991" i="5"/>
  <c r="E991" i="5" s="1"/>
  <c r="X991" i="5" s="1"/>
  <c r="V992" i="5"/>
  <c r="E992" i="5" s="1"/>
  <c r="X992" i="5" s="1"/>
  <c r="V993" i="5"/>
  <c r="E993" i="5" s="1"/>
  <c r="X993" i="5" s="1"/>
  <c r="V994" i="5"/>
  <c r="E994" i="5"/>
  <c r="X994" i="5" s="1"/>
  <c r="V995" i="5"/>
  <c r="E995" i="5" s="1"/>
  <c r="X995" i="5" s="1"/>
  <c r="V996" i="5"/>
  <c r="E996" i="5" s="1"/>
  <c r="X996" i="5" s="1"/>
  <c r="V997" i="5"/>
  <c r="E997" i="5" s="1"/>
  <c r="X997" i="5" s="1"/>
  <c r="V998" i="5"/>
  <c r="E998" i="5" s="1"/>
  <c r="X998" i="5" s="1"/>
  <c r="V999" i="5"/>
  <c r="E999" i="5"/>
  <c r="X999" i="5" s="1"/>
  <c r="V1000" i="5"/>
  <c r="E1000" i="5"/>
  <c r="X1000" i="5" s="1"/>
  <c r="V1002" i="5"/>
  <c r="E1002" i="5" s="1"/>
  <c r="X1002" i="5" s="1"/>
  <c r="V1003" i="5"/>
  <c r="E1003" i="5" s="1"/>
  <c r="X1003" i="5" s="1"/>
  <c r="V1004" i="5"/>
  <c r="E1004" i="5" s="1"/>
  <c r="X1004" i="5" s="1"/>
  <c r="V1005" i="5"/>
  <c r="E1005" i="5" s="1"/>
  <c r="X1005" i="5" s="1"/>
  <c r="V1006" i="5"/>
  <c r="E1006" i="5" s="1"/>
  <c r="X1006" i="5" s="1"/>
  <c r="V1007" i="5"/>
  <c r="E1007" i="5" s="1"/>
  <c r="X1007" i="5" s="1"/>
  <c r="V1008" i="5"/>
  <c r="E1008" i="5" s="1"/>
  <c r="V1010" i="5"/>
  <c r="E1010" i="5" s="1"/>
  <c r="X1010" i="5" s="1"/>
  <c r="V1011" i="5"/>
  <c r="E1011" i="5"/>
  <c r="X1011" i="5" s="1"/>
  <c r="V1012" i="5"/>
  <c r="E1012" i="5"/>
  <c r="X1012" i="5" s="1"/>
  <c r="V1013" i="5"/>
  <c r="E1013" i="5"/>
  <c r="X1013" i="5" s="1"/>
  <c r="V1014" i="5"/>
  <c r="E1014" i="5" s="1"/>
  <c r="X1014" i="5" s="1"/>
  <c r="V1015" i="5"/>
  <c r="E1015" i="5" s="1"/>
  <c r="X1015" i="5" s="1"/>
  <c r="V1016" i="5"/>
  <c r="E1016" i="5" s="1"/>
  <c r="X1016" i="5" s="1"/>
  <c r="V1017" i="5"/>
  <c r="E1017" i="5" s="1"/>
  <c r="X1017" i="5" s="1"/>
  <c r="V1018" i="5"/>
  <c r="E1018" i="5"/>
  <c r="X1018" i="5" s="1"/>
  <c r="V1019" i="5"/>
  <c r="E1019" i="5"/>
  <c r="X1019" i="5" s="1"/>
  <c r="V1020" i="5"/>
  <c r="E1020" i="5" s="1"/>
  <c r="X1020" i="5" s="1"/>
  <c r="V1021" i="5"/>
  <c r="E1021" i="5" s="1"/>
  <c r="X1021" i="5" s="1"/>
  <c r="V1022" i="5"/>
  <c r="E1022" i="5" s="1"/>
  <c r="X1022" i="5" s="1"/>
  <c r="V1023" i="5"/>
  <c r="E1023" i="5" s="1"/>
  <c r="X1023" i="5" s="1"/>
  <c r="V1024" i="5"/>
  <c r="E1024" i="5" s="1"/>
  <c r="X1024" i="5" s="1"/>
  <c r="V1026" i="5"/>
  <c r="E1026" i="5" s="1"/>
  <c r="X1026" i="5" s="1"/>
  <c r="V1027" i="5"/>
  <c r="E1027" i="5" s="1"/>
  <c r="X1027" i="5" s="1"/>
  <c r="V1028" i="5"/>
  <c r="E1028" i="5" s="1"/>
  <c r="X1028" i="5" s="1"/>
  <c r="V1029" i="5"/>
  <c r="E1029" i="5" s="1"/>
  <c r="X1029" i="5" s="1"/>
  <c r="V1030" i="5"/>
  <c r="E1030" i="5" s="1"/>
  <c r="X1030" i="5" s="1"/>
  <c r="V1031" i="5"/>
  <c r="E1031" i="5" s="1"/>
  <c r="X1031" i="5" s="1"/>
  <c r="V1032" i="5"/>
  <c r="E1032" i="5" s="1"/>
  <c r="X1032" i="5" s="1"/>
  <c r="E1033" i="5"/>
  <c r="V1034" i="5"/>
  <c r="E1034" i="5"/>
  <c r="X1034" i="5" s="1"/>
  <c r="V1035" i="5"/>
  <c r="E1035" i="5" s="1"/>
  <c r="X1035" i="5" s="1"/>
  <c r="V1036" i="5"/>
  <c r="E1036" i="5"/>
  <c r="X1036" i="5" s="1"/>
  <c r="E1037" i="5"/>
  <c r="X1037" i="5" s="1"/>
  <c r="V1038" i="5"/>
  <c r="E1038" i="5" s="1"/>
  <c r="V1039" i="5"/>
  <c r="E1039" i="5"/>
  <c r="X1039" i="5" s="1"/>
  <c r="V1040" i="5"/>
  <c r="E1040" i="5"/>
  <c r="X1040" i="5" s="1"/>
  <c r="V1041" i="5"/>
  <c r="E1041" i="5"/>
  <c r="X1041" i="5" s="1"/>
  <c r="V1042" i="5"/>
  <c r="E1042" i="5" s="1"/>
  <c r="X1042" i="5" s="1"/>
  <c r="V1043" i="5"/>
  <c r="E1043" i="5" s="1"/>
  <c r="X1043" i="5" s="1"/>
  <c r="V1044" i="5"/>
  <c r="E1044" i="5" s="1"/>
  <c r="X1044" i="5" s="1"/>
  <c r="V1046" i="5"/>
  <c r="E1046" i="5"/>
  <c r="X1046" i="5" s="1"/>
  <c r="V1047" i="5"/>
  <c r="E1047" i="5" s="1"/>
  <c r="X1047" i="5" s="1"/>
  <c r="V1048" i="5"/>
  <c r="E1048" i="5" s="1"/>
  <c r="X1048" i="5" s="1"/>
  <c r="E1049" i="5"/>
  <c r="X1049" i="5" s="1"/>
  <c r="V1050" i="5"/>
  <c r="E1050" i="5" s="1"/>
  <c r="X1050" i="5" s="1"/>
  <c r="V1051" i="5"/>
  <c r="E1051" i="5" s="1"/>
  <c r="X1051" i="5" s="1"/>
  <c r="V1052" i="5"/>
  <c r="E1052" i="5"/>
  <c r="X1052" i="5" s="1"/>
  <c r="V1053" i="5"/>
  <c r="E1053" i="5"/>
  <c r="X1053" i="5" s="1"/>
  <c r="V1054" i="5"/>
  <c r="E1054" i="5"/>
  <c r="X1054" i="5" s="1"/>
  <c r="V1055" i="5"/>
  <c r="E1055" i="5" s="1"/>
  <c r="X1055" i="5" s="1"/>
  <c r="V1056" i="5"/>
  <c r="E1056" i="5" s="1"/>
  <c r="X1056" i="5" s="1"/>
  <c r="E1057" i="5"/>
  <c r="X1057" i="5" s="1"/>
  <c r="V1058" i="5"/>
  <c r="E1058" i="5"/>
  <c r="X1058" i="5" s="1"/>
  <c r="V1059" i="5"/>
  <c r="E1059" i="5"/>
  <c r="X1059" i="5" s="1"/>
  <c r="V1060" i="5"/>
  <c r="E1060" i="5" s="1"/>
  <c r="X1060" i="5" s="1"/>
  <c r="V1061" i="5"/>
  <c r="E1061" i="5" s="1"/>
  <c r="X1061" i="5" s="1"/>
  <c r="V1062" i="5"/>
  <c r="E1062" i="5" s="1"/>
  <c r="X1062" i="5" s="1"/>
  <c r="V1063" i="5"/>
  <c r="E1063" i="5" s="1"/>
  <c r="X1063" i="5" s="1"/>
  <c r="V1064" i="5"/>
  <c r="E1064" i="5" s="1"/>
  <c r="X1064" i="5" s="1"/>
  <c r="V1065" i="5"/>
  <c r="E1065" i="5"/>
  <c r="X1065" i="5" s="1"/>
  <c r="V1066" i="5"/>
  <c r="E1066" i="5"/>
  <c r="X1066" i="5" s="1"/>
  <c r="V1067" i="5"/>
  <c r="E1067" i="5" s="1"/>
  <c r="X1067" i="5" s="1"/>
  <c r="V1068" i="5"/>
  <c r="E1068" i="5" s="1"/>
  <c r="E1069" i="5"/>
  <c r="X1069" i="5" s="1"/>
  <c r="V1070" i="5"/>
  <c r="E1070" i="5"/>
  <c r="X1070" i="5" s="1"/>
  <c r="V1071" i="5"/>
  <c r="E1071" i="5"/>
  <c r="X1071" i="5" s="1"/>
  <c r="V1072" i="5"/>
  <c r="E1072" i="5"/>
  <c r="X1072" i="5" s="1"/>
  <c r="V1073" i="5"/>
  <c r="E1073" i="5"/>
  <c r="X1073" i="5" s="1"/>
  <c r="V1074" i="5"/>
  <c r="E1074" i="5" s="1"/>
  <c r="X1074" i="5" s="1"/>
  <c r="V1075" i="5"/>
  <c r="E1075" i="5" s="1"/>
  <c r="X1075" i="5" s="1"/>
  <c r="V1076" i="5"/>
  <c r="E1076" i="5" s="1"/>
  <c r="X1076" i="5" s="1"/>
  <c r="V1077" i="5"/>
  <c r="E1077" i="5" s="1"/>
  <c r="X1077" i="5" s="1"/>
  <c r="V1078" i="5"/>
  <c r="E1078" i="5"/>
  <c r="X1078" i="5" s="1"/>
  <c r="V1079" i="5"/>
  <c r="E1079" i="5"/>
  <c r="X1079" i="5" s="1"/>
  <c r="V1080" i="5"/>
  <c r="E1080" i="5" s="1"/>
  <c r="X1080" i="5" s="1"/>
  <c r="V1081" i="5"/>
  <c r="E1081" i="5" s="1"/>
  <c r="X1081" i="5" s="1"/>
  <c r="V1082" i="5"/>
  <c r="E1082" i="5"/>
  <c r="X1082" i="5" s="1"/>
  <c r="V1083" i="5"/>
  <c r="E1083" i="5"/>
  <c r="X1083" i="5" s="1"/>
  <c r="V1084" i="5"/>
  <c r="E1084" i="5"/>
  <c r="X1084" i="5" s="1"/>
  <c r="E1085" i="5"/>
  <c r="X1085" i="5" s="1"/>
  <c r="V1086" i="5"/>
  <c r="E1086" i="5" s="1"/>
  <c r="X1086" i="5" s="1"/>
  <c r="V1087" i="5"/>
  <c r="E1087" i="5" s="1"/>
  <c r="X1087" i="5" s="1"/>
  <c r="V1088" i="5"/>
  <c r="E1088" i="5" s="1"/>
  <c r="X1088" i="5" s="1"/>
  <c r="V1089" i="5"/>
  <c r="E1089" i="5" s="1"/>
  <c r="X1089" i="5" s="1"/>
  <c r="V1090" i="5"/>
  <c r="E1090" i="5" s="1"/>
  <c r="X1090" i="5" s="1"/>
  <c r="V1091" i="5"/>
  <c r="E1091" i="5"/>
  <c r="X1091" i="5" s="1"/>
  <c r="V1092" i="5"/>
  <c r="E1092" i="5"/>
  <c r="X1092" i="5" s="1"/>
  <c r="V1093" i="5"/>
  <c r="E1093" i="5"/>
  <c r="X1093" i="5" s="1"/>
  <c r="V1094" i="5"/>
  <c r="E1094" i="5" s="1"/>
  <c r="X1094" i="5" s="1"/>
  <c r="V1095" i="5"/>
  <c r="E1095" i="5" s="1"/>
  <c r="X1095" i="5" s="1"/>
  <c r="V1096" i="5"/>
  <c r="E1096" i="5" s="1"/>
  <c r="X1096" i="5" s="1"/>
  <c r="V1098" i="5"/>
  <c r="E1098" i="5" s="1"/>
  <c r="X1098" i="5" s="1"/>
  <c r="V1099" i="5"/>
  <c r="E1099" i="5" s="1"/>
  <c r="X1099" i="5" s="1"/>
  <c r="V1100" i="5"/>
  <c r="E1100" i="5" s="1"/>
  <c r="X1100" i="5" s="1"/>
  <c r="V1101" i="5"/>
  <c r="E1101" i="5" s="1"/>
  <c r="X1101" i="5" s="1"/>
  <c r="V1102" i="5"/>
  <c r="E1102" i="5" s="1"/>
  <c r="X1102" i="5" s="1"/>
  <c r="V1103" i="5"/>
  <c r="E1103" i="5"/>
  <c r="X1103" i="5" s="1"/>
  <c r="V1104" i="5"/>
  <c r="E1104" i="5"/>
  <c r="X1104" i="5" s="1"/>
  <c r="V1105" i="5"/>
  <c r="E1105" i="5"/>
  <c r="X1105" i="5" s="1"/>
  <c r="V1106" i="5"/>
  <c r="E1106" i="5" s="1"/>
  <c r="X1106" i="5" s="1"/>
  <c r="V1107" i="5"/>
  <c r="E1107" i="5" s="1"/>
  <c r="X1107" i="5" s="1"/>
  <c r="V1108" i="5"/>
  <c r="E1108" i="5" s="1"/>
  <c r="X1108" i="5" s="1"/>
  <c r="V1110" i="5"/>
  <c r="E1110" i="5" s="1"/>
  <c r="V1111" i="5"/>
  <c r="E1111" i="5" s="1"/>
  <c r="X1111" i="5" s="1"/>
  <c r="V1112" i="5"/>
  <c r="E1112" i="5" s="1"/>
  <c r="X1112" i="5" s="1"/>
  <c r="V1113" i="5"/>
  <c r="E1113" i="5" s="1"/>
  <c r="X1113" i="5" s="1"/>
  <c r="V1114" i="5"/>
  <c r="E1114" i="5" s="1"/>
  <c r="X1114" i="5" s="1"/>
  <c r="V1115" i="5"/>
  <c r="E1115" i="5"/>
  <c r="X1115" i="5" s="1"/>
  <c r="V1116" i="5"/>
  <c r="E1116" i="5"/>
  <c r="X1116" i="5" s="1"/>
  <c r="V1117" i="5"/>
  <c r="E1117" i="5" s="1"/>
  <c r="X1117" i="5" s="1"/>
  <c r="V1118" i="5"/>
  <c r="E1118" i="5" s="1"/>
  <c r="X1118" i="5" s="1"/>
  <c r="V1119" i="5"/>
  <c r="E1119" i="5" s="1"/>
  <c r="X1119" i="5" s="1"/>
  <c r="V1120" i="5"/>
  <c r="E1120" i="5" s="1"/>
  <c r="X1120" i="5" s="1"/>
  <c r="V1122" i="5"/>
  <c r="E1122" i="5" s="1"/>
  <c r="X1122" i="5" s="1"/>
  <c r="V1123" i="5"/>
  <c r="E1123" i="5" s="1"/>
  <c r="X1123" i="5" s="1"/>
  <c r="V1124" i="5"/>
  <c r="E1124" i="5" s="1"/>
  <c r="X1124" i="5" s="1"/>
  <c r="V1125" i="5"/>
  <c r="E1125" i="5" s="1"/>
  <c r="X1125" i="5" s="1"/>
  <c r="V1126" i="5"/>
  <c r="E1126" i="5" s="1"/>
  <c r="X1126" i="5" s="1"/>
  <c r="V1127" i="5"/>
  <c r="E1127" i="5"/>
  <c r="X1127" i="5" s="1"/>
  <c r="V1128" i="5"/>
  <c r="E1128" i="5"/>
  <c r="X1128" i="5" s="1"/>
  <c r="V1129" i="5"/>
  <c r="E1129" i="5"/>
  <c r="X1129" i="5" s="1"/>
  <c r="V1130" i="5"/>
  <c r="E1130" i="5" s="1"/>
  <c r="X1130" i="5" s="1"/>
  <c r="V1131" i="5"/>
  <c r="E1131" i="5" s="1"/>
  <c r="X1131" i="5" s="1"/>
  <c r="V1132" i="5"/>
  <c r="E1132" i="5" s="1"/>
  <c r="X1132" i="5" s="1"/>
  <c r="V1134" i="5"/>
  <c r="E1134" i="5" s="1"/>
  <c r="X1134" i="5" s="1"/>
  <c r="V1135" i="5"/>
  <c r="E1135" i="5" s="1"/>
  <c r="X1135" i="5" s="1"/>
  <c r="V1136" i="5"/>
  <c r="E1136" i="5" s="1"/>
  <c r="X1136" i="5" s="1"/>
  <c r="V1137" i="5"/>
  <c r="E1137" i="5" s="1"/>
  <c r="X1137" i="5" s="1"/>
  <c r="V1138" i="5"/>
  <c r="E1138" i="5" s="1"/>
  <c r="X1138" i="5" s="1"/>
  <c r="V1139" i="5"/>
  <c r="E1139" i="5"/>
  <c r="X1139" i="5" s="1"/>
  <c r="V1140" i="5"/>
  <c r="E1140" i="5"/>
  <c r="X1140" i="5" s="1"/>
  <c r="V1141" i="5"/>
  <c r="E1141" i="5"/>
  <c r="V1142" i="5"/>
  <c r="E1142" i="5" s="1"/>
  <c r="X1142" i="5" s="1"/>
  <c r="V1143" i="5"/>
  <c r="E1143" i="5" s="1"/>
  <c r="X1143" i="5" s="1"/>
  <c r="V1144" i="5"/>
  <c r="E1144" i="5" s="1"/>
  <c r="X1144" i="5" s="1"/>
  <c r="V1146" i="5"/>
  <c r="E1146" i="5" s="1"/>
  <c r="V1147" i="5"/>
  <c r="E1147" i="5" s="1"/>
  <c r="X1147" i="5" s="1"/>
  <c r="V1148" i="5"/>
  <c r="E1148" i="5" s="1"/>
  <c r="X1148" i="5" s="1"/>
  <c r="V1149" i="5"/>
  <c r="E1149" i="5" s="1"/>
  <c r="X1149" i="5" s="1"/>
  <c r="V1150" i="5"/>
  <c r="E1150" i="5" s="1"/>
  <c r="X1150" i="5" s="1"/>
  <c r="V1151" i="5"/>
  <c r="E1151" i="5"/>
  <c r="X1151" i="5" s="1"/>
  <c r="V1152" i="5"/>
  <c r="E1152" i="5"/>
  <c r="X1152" i="5" s="1"/>
  <c r="V1153" i="5"/>
  <c r="E1153" i="5"/>
  <c r="X1153" i="5" s="1"/>
  <c r="V1154" i="5"/>
  <c r="E1154" i="5" s="1"/>
  <c r="X1154" i="5" s="1"/>
  <c r="V1155" i="5"/>
  <c r="E1155" i="5" s="1"/>
  <c r="X1155" i="5" s="1"/>
  <c r="V1156" i="5"/>
  <c r="E1156" i="5" s="1"/>
  <c r="X1156" i="5" s="1"/>
  <c r="V1158" i="5"/>
  <c r="E1158" i="5" s="1"/>
  <c r="X1158" i="5" s="1"/>
  <c r="V1159" i="5"/>
  <c r="E1159" i="5" s="1"/>
  <c r="X1159" i="5" s="1"/>
  <c r="V1160" i="5"/>
  <c r="E1160" i="5" s="1"/>
  <c r="X1160" i="5" s="1"/>
  <c r="V1161" i="5"/>
  <c r="E1161" i="5" s="1"/>
  <c r="X1161" i="5" s="1"/>
  <c r="V1162" i="5"/>
  <c r="E1162" i="5" s="1"/>
  <c r="X1162" i="5" s="1"/>
  <c r="V1163" i="5"/>
  <c r="E1163" i="5"/>
  <c r="X1163" i="5" s="1"/>
  <c r="V1164" i="5"/>
  <c r="E1164" i="5"/>
  <c r="X1164" i="5" s="1"/>
  <c r="V1165" i="5"/>
  <c r="E1165" i="5"/>
  <c r="X1165" i="5" s="1"/>
  <c r="V1166" i="5"/>
  <c r="E1166" i="5" s="1"/>
  <c r="X1166" i="5" s="1"/>
  <c r="V1167" i="5"/>
  <c r="E1167" i="5" s="1"/>
  <c r="X1167" i="5" s="1"/>
  <c r="V1168" i="5"/>
  <c r="E1168" i="5" s="1"/>
  <c r="X1168" i="5" s="1"/>
  <c r="V1170" i="5"/>
  <c r="E1170" i="5" s="1"/>
  <c r="X1170" i="5" s="1"/>
  <c r="V1171" i="5"/>
  <c r="E1171" i="5" s="1"/>
  <c r="X1171" i="5" s="1"/>
  <c r="V1172" i="5"/>
  <c r="E1172" i="5" s="1"/>
  <c r="X1172" i="5" s="1"/>
  <c r="V1173" i="5"/>
  <c r="E1173" i="5" s="1"/>
  <c r="X1173" i="5" s="1"/>
  <c r="V1174" i="5"/>
  <c r="E1174" i="5" s="1"/>
  <c r="X1174" i="5" s="1"/>
  <c r="V1175" i="5"/>
  <c r="E1175" i="5"/>
  <c r="X1175" i="5" s="1"/>
  <c r="V1176" i="5"/>
  <c r="E1176" i="5"/>
  <c r="X1176" i="5" s="1"/>
  <c r="V1177" i="5"/>
  <c r="E1177" i="5"/>
  <c r="X1177" i="5" s="1"/>
  <c r="V1178" i="5"/>
  <c r="E1178" i="5" s="1"/>
  <c r="X1178" i="5" s="1"/>
  <c r="V1179" i="5"/>
  <c r="E1179" i="5" s="1"/>
  <c r="X1179" i="5" s="1"/>
  <c r="V1180" i="5"/>
  <c r="E1180" i="5" s="1"/>
  <c r="X1180" i="5" s="1"/>
  <c r="V1182" i="5"/>
  <c r="E1182" i="5" s="1"/>
  <c r="V1183" i="5"/>
  <c r="E1183" i="5" s="1"/>
  <c r="X1183" i="5" s="1"/>
  <c r="V1184" i="5"/>
  <c r="E1184" i="5" s="1"/>
  <c r="X1184" i="5" s="1"/>
  <c r="V1185" i="5"/>
  <c r="E1185" i="5" s="1"/>
  <c r="X1185" i="5" s="1"/>
  <c r="V1186" i="5"/>
  <c r="E1186" i="5" s="1"/>
  <c r="X1186" i="5" s="1"/>
  <c r="V1187" i="5"/>
  <c r="E1187" i="5"/>
  <c r="X1187" i="5" s="1"/>
  <c r="V1188" i="5"/>
  <c r="E1188" i="5"/>
  <c r="X1188" i="5" s="1"/>
  <c r="V1189" i="5"/>
  <c r="E1189" i="5"/>
  <c r="X1189" i="5" s="1"/>
  <c r="V1190" i="5"/>
  <c r="E1190" i="5" s="1"/>
  <c r="X1190" i="5" s="1"/>
  <c r="V1191" i="5"/>
  <c r="E1191" i="5" s="1"/>
  <c r="X1191" i="5" s="1"/>
  <c r="V1192" i="5"/>
  <c r="E1192" i="5" s="1"/>
  <c r="X1192" i="5" s="1"/>
  <c r="V1194" i="5"/>
  <c r="E1194" i="5" s="1"/>
  <c r="V1195" i="5"/>
  <c r="E1195" i="5" s="1"/>
  <c r="X1195" i="5" s="1"/>
  <c r="V1196" i="5"/>
  <c r="E1196" i="5" s="1"/>
  <c r="X1196" i="5" s="1"/>
  <c r="V1197" i="5"/>
  <c r="E1197" i="5" s="1"/>
  <c r="X1197" i="5" s="1"/>
  <c r="V1198" i="5"/>
  <c r="E1198" i="5" s="1"/>
  <c r="X1198" i="5" s="1"/>
  <c r="V1199" i="5"/>
  <c r="E1199" i="5"/>
  <c r="X1199" i="5" s="1"/>
  <c r="V1200" i="5"/>
  <c r="E1200" i="5"/>
  <c r="X1200" i="5" s="1"/>
  <c r="V1201" i="5"/>
  <c r="E1201" i="5"/>
  <c r="X1201" i="5" s="1"/>
  <c r="V1202" i="5"/>
  <c r="E1202" i="5" s="1"/>
  <c r="X1202" i="5" s="1"/>
  <c r="V1203" i="5"/>
  <c r="E1203" i="5" s="1"/>
  <c r="X1203" i="5" s="1"/>
  <c r="V1204" i="5"/>
  <c r="E1204" i="5" s="1"/>
  <c r="X1204" i="5" s="1"/>
  <c r="V1206" i="5"/>
  <c r="E1206" i="5" s="1"/>
  <c r="X1206" i="5" s="1"/>
  <c r="V1207" i="5"/>
  <c r="E1207" i="5" s="1"/>
  <c r="X1207" i="5" s="1"/>
  <c r="V1208" i="5"/>
  <c r="E1208" i="5" s="1"/>
  <c r="X1208" i="5" s="1"/>
  <c r="V1209" i="5"/>
  <c r="E1209" i="5" s="1"/>
  <c r="X1209" i="5" s="1"/>
  <c r="V1210" i="5"/>
  <c r="E1210" i="5" s="1"/>
  <c r="X1210" i="5" s="1"/>
  <c r="V1211" i="5"/>
  <c r="E1211" i="5"/>
  <c r="X1211" i="5" s="1"/>
  <c r="V1212" i="5"/>
  <c r="E1212" i="5"/>
  <c r="X1212" i="5" s="1"/>
  <c r="V1213" i="5"/>
  <c r="E1213" i="5"/>
  <c r="X1213" i="5" s="1"/>
  <c r="V1214" i="5"/>
  <c r="E1214" i="5" s="1"/>
  <c r="X1214" i="5" s="1"/>
  <c r="V1215" i="5"/>
  <c r="E1215" i="5" s="1"/>
  <c r="X1215" i="5" s="1"/>
  <c r="V1216" i="5"/>
  <c r="E1216" i="5" s="1"/>
  <c r="X1216" i="5" s="1"/>
  <c r="V1218" i="5"/>
  <c r="E1218" i="5" s="1"/>
  <c r="X1218" i="5" s="1"/>
  <c r="V1219" i="5"/>
  <c r="E1219" i="5" s="1"/>
  <c r="X1219" i="5" s="1"/>
  <c r="V1220" i="5"/>
  <c r="E1220" i="5" s="1"/>
  <c r="X1220" i="5" s="1"/>
  <c r="V1221" i="5"/>
  <c r="E1221" i="5" s="1"/>
  <c r="X1221" i="5" s="1"/>
  <c r="V1222" i="5"/>
  <c r="E1222" i="5" s="1"/>
  <c r="X1222" i="5" s="1"/>
  <c r="V1223" i="5"/>
  <c r="E1223" i="5"/>
  <c r="X1223" i="5" s="1"/>
  <c r="V1224" i="5"/>
  <c r="E1224" i="5"/>
  <c r="X1224" i="5" s="1"/>
  <c r="V1225" i="5"/>
  <c r="E1225" i="5"/>
  <c r="X1225" i="5" s="1"/>
  <c r="V1226" i="5"/>
  <c r="E1226" i="5" s="1"/>
  <c r="X1226" i="5" s="1"/>
  <c r="V1227" i="5"/>
  <c r="E1227" i="5" s="1"/>
  <c r="X1227" i="5" s="1"/>
  <c r="V1228" i="5"/>
  <c r="E1228" i="5" s="1"/>
  <c r="X1228" i="5" s="1"/>
  <c r="V1230" i="5"/>
  <c r="E1230" i="5" s="1"/>
  <c r="X1230" i="5" s="1"/>
  <c r="V1231" i="5"/>
  <c r="E1231" i="5" s="1"/>
  <c r="X1231" i="5" s="1"/>
  <c r="V1232" i="5"/>
  <c r="E1232" i="5" s="1"/>
  <c r="X1232" i="5" s="1"/>
  <c r="V1233" i="5"/>
  <c r="E1233" i="5" s="1"/>
  <c r="X1233" i="5" s="1"/>
  <c r="V1234" i="5"/>
  <c r="E1234" i="5" s="1"/>
  <c r="X1234" i="5" s="1"/>
  <c r="V1235" i="5"/>
  <c r="E1235" i="5"/>
  <c r="X1235" i="5" s="1"/>
  <c r="V1236" i="5"/>
  <c r="E1236" i="5"/>
  <c r="X1236" i="5" s="1"/>
  <c r="V1237" i="5"/>
  <c r="E1237" i="5"/>
  <c r="X1237" i="5" s="1"/>
  <c r="V1238" i="5"/>
  <c r="E1238" i="5" s="1"/>
  <c r="X1238" i="5" s="1"/>
  <c r="V1239" i="5"/>
  <c r="E1239" i="5" s="1"/>
  <c r="X1239" i="5" s="1"/>
  <c r="V1240" i="5"/>
  <c r="E1240" i="5" s="1"/>
  <c r="X1240" i="5" s="1"/>
  <c r="V1242" i="5"/>
  <c r="E1242" i="5" s="1"/>
  <c r="X1242" i="5" s="1"/>
  <c r="V1243" i="5"/>
  <c r="E1243" i="5" s="1"/>
  <c r="X1243" i="5" s="1"/>
  <c r="V1244" i="5"/>
  <c r="E1244" i="5" s="1"/>
  <c r="X1244" i="5" s="1"/>
  <c r="V1245" i="5"/>
  <c r="E1245" i="5" s="1"/>
  <c r="V1246" i="5"/>
  <c r="E1246" i="5" s="1"/>
  <c r="X1246" i="5" s="1"/>
  <c r="V1247" i="5"/>
  <c r="E1247" i="5"/>
  <c r="X1247" i="5" s="1"/>
  <c r="V1248" i="5"/>
  <c r="E1248" i="5"/>
  <c r="X1248" i="5" s="1"/>
  <c r="V1249" i="5"/>
  <c r="E1249" i="5"/>
  <c r="X1249" i="5" s="1"/>
  <c r="V1250" i="5"/>
  <c r="E1250" i="5" s="1"/>
  <c r="X1250" i="5" s="1"/>
  <c r="V1251" i="5"/>
  <c r="E1251" i="5" s="1"/>
  <c r="X1251" i="5" s="1"/>
  <c r="V1252" i="5"/>
  <c r="E1252" i="5" s="1"/>
  <c r="X1252" i="5" s="1"/>
  <c r="V1254" i="5"/>
  <c r="E1254" i="5" s="1"/>
  <c r="X1254" i="5" s="1"/>
  <c r="V1255" i="5"/>
  <c r="E1255" i="5" s="1"/>
  <c r="X1255" i="5" s="1"/>
  <c r="V1256" i="5"/>
  <c r="E1256" i="5" s="1"/>
  <c r="X1256" i="5" s="1"/>
  <c r="V1257" i="5"/>
  <c r="E1257" i="5" s="1"/>
  <c r="X1257" i="5" s="1"/>
  <c r="V1258" i="5"/>
  <c r="E1258" i="5" s="1"/>
  <c r="X1258" i="5" s="1"/>
  <c r="V1259" i="5"/>
  <c r="E1259" i="5"/>
  <c r="X1259" i="5" s="1"/>
  <c r="V1260" i="5"/>
  <c r="E1260" i="5"/>
  <c r="X1260" i="5" s="1"/>
  <c r="V1261" i="5"/>
  <c r="E1261" i="5"/>
  <c r="X1261" i="5" s="1"/>
  <c r="V1262" i="5"/>
  <c r="E1262" i="5" s="1"/>
  <c r="X1262" i="5" s="1"/>
  <c r="V1263" i="5"/>
  <c r="E1263" i="5" s="1"/>
  <c r="X1263" i="5" s="1"/>
  <c r="V1264" i="5"/>
  <c r="E1264" i="5" s="1"/>
  <c r="X1264" i="5" s="1"/>
  <c r="E1265" i="5"/>
  <c r="X1265" i="5" s="1"/>
  <c r="V1266" i="5"/>
  <c r="E1266" i="5"/>
  <c r="X1266" i="5" s="1"/>
  <c r="V1267" i="5"/>
  <c r="E1267" i="5"/>
  <c r="X1267" i="5" s="1"/>
  <c r="V1268" i="5"/>
  <c r="E1268" i="5" s="1"/>
  <c r="X1268" i="5" s="1"/>
  <c r="V1269" i="5"/>
  <c r="E1269" i="5" s="1"/>
  <c r="X1269" i="5" s="1"/>
  <c r="V1270" i="5"/>
  <c r="E1270" i="5" s="1"/>
  <c r="X1270" i="5" s="1"/>
  <c r="V1271" i="5"/>
  <c r="E1271" i="5"/>
  <c r="X1271" i="5" s="1"/>
  <c r="V1272" i="5"/>
  <c r="E1272" i="5" s="1"/>
  <c r="X1272" i="5" s="1"/>
  <c r="V1273" i="5"/>
  <c r="E1273" i="5" s="1"/>
  <c r="X1273" i="5" s="1"/>
  <c r="V1274" i="5"/>
  <c r="E1274" i="5" s="1"/>
  <c r="X1274" i="5" s="1"/>
  <c r="V1275" i="5"/>
  <c r="E1275" i="5" s="1"/>
  <c r="X1275" i="5" s="1"/>
  <c r="V1276" i="5"/>
  <c r="E1276" i="5" s="1"/>
  <c r="X1276" i="5" s="1"/>
  <c r="E1277" i="5"/>
  <c r="X1277" i="5" s="1"/>
  <c r="V1278" i="5"/>
  <c r="E1278" i="5" s="1"/>
  <c r="X1278" i="5" s="1"/>
  <c r="V1279" i="5"/>
  <c r="E1279" i="5" s="1"/>
  <c r="X1279" i="5" s="1"/>
  <c r="V1280" i="5"/>
  <c r="E1280" i="5" s="1"/>
  <c r="X1280" i="5" s="1"/>
  <c r="V1281" i="5"/>
  <c r="E1281" i="5" s="1"/>
  <c r="X1281" i="5" s="1"/>
  <c r="V1282" i="5"/>
  <c r="E1282" i="5" s="1"/>
  <c r="X1282" i="5" s="1"/>
  <c r="V1283" i="5"/>
  <c r="E1283" i="5"/>
  <c r="X1283" i="5" s="1"/>
  <c r="V1284" i="5"/>
  <c r="E1284" i="5"/>
  <c r="X1284" i="5" s="1"/>
  <c r="V1285" i="5"/>
  <c r="E1285" i="5"/>
  <c r="X1285" i="5" s="1"/>
  <c r="V1286" i="5"/>
  <c r="E1286" i="5" s="1"/>
  <c r="X1286" i="5" s="1"/>
  <c r="V1287" i="5"/>
  <c r="E1287" i="5" s="1"/>
  <c r="X1287" i="5" s="1"/>
  <c r="V1288" i="5"/>
  <c r="E1288" i="5" s="1"/>
  <c r="X1288" i="5" s="1"/>
  <c r="E1289" i="5"/>
  <c r="X1289" i="5" s="1"/>
  <c r="V1290" i="5"/>
  <c r="E1290" i="5"/>
  <c r="X1290" i="5" s="1"/>
  <c r="V1291" i="5"/>
  <c r="E1291" i="5"/>
  <c r="X1291" i="5" s="1"/>
  <c r="V1292" i="5"/>
  <c r="E1292" i="5" s="1"/>
  <c r="X1292" i="5" s="1"/>
  <c r="V1293" i="5"/>
  <c r="E1293" i="5" s="1"/>
  <c r="X1293" i="5" s="1"/>
  <c r="V1294" i="5"/>
  <c r="E1294" i="5" s="1"/>
  <c r="X1294" i="5" s="1"/>
  <c r="V1295" i="5"/>
  <c r="E1295" i="5"/>
  <c r="X1295" i="5" s="1"/>
  <c r="V1296" i="5"/>
  <c r="E1296" i="5" s="1"/>
  <c r="X1296" i="5" s="1"/>
  <c r="V1297" i="5"/>
  <c r="E1297" i="5" s="1"/>
  <c r="X1297" i="5" s="1"/>
  <c r="V1298" i="5"/>
  <c r="E1298" i="5" s="1"/>
  <c r="X1298" i="5" s="1"/>
  <c r="V1299" i="5"/>
  <c r="E1299" i="5" s="1"/>
  <c r="X1299" i="5" s="1"/>
  <c r="V1300" i="5"/>
  <c r="E1300" i="5" s="1"/>
  <c r="X1300" i="5" s="1"/>
  <c r="E1301" i="5"/>
  <c r="X1301" i="5" s="1"/>
  <c r="V1302" i="5"/>
  <c r="E1302" i="5" s="1"/>
  <c r="X1302" i="5" s="1"/>
  <c r="V1303" i="5"/>
  <c r="E1303" i="5" s="1"/>
  <c r="X1303" i="5" s="1"/>
  <c r="V1304" i="5"/>
  <c r="E1304" i="5" s="1"/>
  <c r="X1304" i="5" s="1"/>
  <c r="V1305" i="5"/>
  <c r="E1305" i="5" s="1"/>
  <c r="X1305" i="5" s="1"/>
  <c r="V1306" i="5"/>
  <c r="E1306" i="5" s="1"/>
  <c r="X1306" i="5" s="1"/>
  <c r="V1307" i="5"/>
  <c r="E1307" i="5"/>
  <c r="X1307" i="5" s="1"/>
  <c r="V1308" i="5"/>
  <c r="E1308" i="5"/>
  <c r="V1309" i="5"/>
  <c r="E1309" i="5"/>
  <c r="X1309" i="5" s="1"/>
  <c r="V1310" i="5"/>
  <c r="E1310" i="5" s="1"/>
  <c r="X1310" i="5" s="1"/>
  <c r="V1311" i="5"/>
  <c r="E1311" i="5" s="1"/>
  <c r="X1311" i="5" s="1"/>
  <c r="V1312" i="5"/>
  <c r="E1312" i="5" s="1"/>
  <c r="X1312" i="5" s="1"/>
  <c r="E1313" i="5"/>
  <c r="X1313" i="5" s="1"/>
  <c r="V1314" i="5"/>
  <c r="E1314" i="5"/>
  <c r="X1314" i="5" s="1"/>
  <c r="V1315" i="5"/>
  <c r="E1315" i="5"/>
  <c r="X1315" i="5" s="1"/>
  <c r="V1316" i="5"/>
  <c r="E1316" i="5" s="1"/>
  <c r="X1316" i="5" s="1"/>
  <c r="V1317" i="5"/>
  <c r="E1317" i="5" s="1"/>
  <c r="X1317" i="5" s="1"/>
  <c r="V1318" i="5"/>
  <c r="E1318" i="5" s="1"/>
  <c r="X1318" i="5" s="1"/>
  <c r="V1319" i="5"/>
  <c r="E1319" i="5"/>
  <c r="X1319" i="5" s="1"/>
  <c r="V1320" i="5"/>
  <c r="E1320" i="5" s="1"/>
  <c r="V1321" i="5"/>
  <c r="E1321" i="5" s="1"/>
  <c r="X1321" i="5" s="1"/>
  <c r="V1322" i="5"/>
  <c r="E1322" i="5" s="1"/>
  <c r="X1322" i="5" s="1"/>
  <c r="V1323" i="5"/>
  <c r="E1323" i="5" s="1"/>
  <c r="X1323" i="5" s="1"/>
  <c r="V1324" i="5"/>
  <c r="E1324" i="5" s="1"/>
  <c r="X1324" i="5" s="1"/>
  <c r="E1325" i="5"/>
  <c r="X1325" i="5" s="1"/>
  <c r="V1326" i="5"/>
  <c r="E1326" i="5" s="1"/>
  <c r="X1326" i="5" s="1"/>
  <c r="V1327" i="5"/>
  <c r="E1327" i="5" s="1"/>
  <c r="X1327" i="5" s="1"/>
  <c r="V1328" i="5"/>
  <c r="E1328" i="5" s="1"/>
  <c r="X1328" i="5" s="1"/>
  <c r="V1329" i="5"/>
  <c r="E1329" i="5" s="1"/>
  <c r="X1329" i="5" s="1"/>
  <c r="V1330" i="5"/>
  <c r="E1330" i="5" s="1"/>
  <c r="X1330" i="5" s="1"/>
  <c r="V1331" i="5"/>
  <c r="E1331" i="5"/>
  <c r="X1331" i="5" s="1"/>
  <c r="V1332" i="5"/>
  <c r="E1332" i="5"/>
  <c r="X1332" i="5" s="1"/>
  <c r="V1333" i="5"/>
  <c r="E1333" i="5"/>
  <c r="X1333" i="5" s="1"/>
  <c r="V1334" i="5"/>
  <c r="E1334" i="5" s="1"/>
  <c r="X1334" i="5" s="1"/>
  <c r="V1335" i="5"/>
  <c r="E1335" i="5" s="1"/>
  <c r="X1335" i="5" s="1"/>
  <c r="V1336" i="5"/>
  <c r="E1336" i="5" s="1"/>
  <c r="X1336" i="5" s="1"/>
  <c r="E1337" i="5"/>
  <c r="X1337" i="5" s="1"/>
  <c r="V1338" i="5"/>
  <c r="E1338" i="5"/>
  <c r="X1338" i="5" s="1"/>
  <c r="V1339" i="5"/>
  <c r="E1339" i="5"/>
  <c r="X1339" i="5" s="1"/>
  <c r="V1340" i="5"/>
  <c r="E1340" i="5" s="1"/>
  <c r="X1340" i="5" s="1"/>
  <c r="V1341" i="5"/>
  <c r="E1341" i="5" s="1"/>
  <c r="X1341" i="5" s="1"/>
  <c r="V1342" i="5"/>
  <c r="E1342" i="5" s="1"/>
  <c r="X1342" i="5" s="1"/>
  <c r="V1343" i="5"/>
  <c r="E1343" i="5"/>
  <c r="X1343" i="5" s="1"/>
  <c r="V1344" i="5"/>
  <c r="E1344" i="5" s="1"/>
  <c r="X1344" i="5" s="1"/>
  <c r="V1345" i="5"/>
  <c r="E1345" i="5" s="1"/>
  <c r="X1345" i="5" s="1"/>
  <c r="V1346" i="5"/>
  <c r="E1346" i="5" s="1"/>
  <c r="X1346" i="5" s="1"/>
  <c r="V1347" i="5"/>
  <c r="E1347" i="5" s="1"/>
  <c r="X1347" i="5" s="1"/>
  <c r="V1348" i="5"/>
  <c r="E1348" i="5" s="1"/>
  <c r="X1348" i="5" s="1"/>
  <c r="V1349" i="5"/>
  <c r="E1349" i="5"/>
  <c r="X1349" i="5" s="1"/>
  <c r="V1350" i="5"/>
  <c r="E1350" i="5"/>
  <c r="X1350" i="5" s="1"/>
  <c r="V1351" i="5"/>
  <c r="E1351" i="5"/>
  <c r="X1351" i="5" s="1"/>
  <c r="V1352" i="5"/>
  <c r="E1352" i="5" s="1"/>
  <c r="X1352" i="5" s="1"/>
  <c r="V1353" i="5"/>
  <c r="E1353" i="5" s="1"/>
  <c r="X1353" i="5" s="1"/>
  <c r="V1354" i="5"/>
  <c r="E1354" i="5" s="1"/>
  <c r="X1354" i="5" s="1"/>
  <c r="V1355" i="5"/>
  <c r="E1355" i="5" s="1"/>
  <c r="X1355" i="5" s="1"/>
  <c r="V1356" i="5"/>
  <c r="E1356" i="5" s="1"/>
  <c r="X1356" i="5" s="1"/>
  <c r="V1357" i="5"/>
  <c r="E1357" i="5" s="1"/>
  <c r="X1357" i="5" s="1"/>
  <c r="V1358" i="5"/>
  <c r="E1358" i="5" s="1"/>
  <c r="X1358" i="5" s="1"/>
  <c r="V1359" i="5"/>
  <c r="E1359" i="5" s="1"/>
  <c r="X1359" i="5" s="1"/>
  <c r="V1360" i="5"/>
  <c r="E1360" i="5" s="1"/>
  <c r="X1360" i="5" s="1"/>
  <c r="V1361" i="5"/>
  <c r="E1361" i="5"/>
  <c r="X1361" i="5" s="1"/>
  <c r="V1362" i="5"/>
  <c r="E1362" i="5"/>
  <c r="X1362" i="5" s="1"/>
  <c r="V1363" i="5"/>
  <c r="E1363" i="5"/>
  <c r="X1363" i="5" s="1"/>
  <c r="V1364" i="5"/>
  <c r="E1364" i="5" s="1"/>
  <c r="X1364" i="5" s="1"/>
  <c r="V1365" i="5"/>
  <c r="E1365" i="5" s="1"/>
  <c r="X1365" i="5" s="1"/>
  <c r="V1366" i="5"/>
  <c r="E1366" i="5" s="1"/>
  <c r="X1366" i="5" s="1"/>
  <c r="V1367" i="5"/>
  <c r="E1367" i="5" s="1"/>
  <c r="X1367" i="5" s="1"/>
  <c r="V1368" i="5"/>
  <c r="E1368" i="5" s="1"/>
  <c r="X1368" i="5" s="1"/>
  <c r="V1369" i="5"/>
  <c r="E1369" i="5" s="1"/>
  <c r="X1369" i="5" s="1"/>
  <c r="V1370" i="5"/>
  <c r="E1370" i="5" s="1"/>
  <c r="X1370" i="5" s="1"/>
  <c r="V1371" i="5"/>
  <c r="E1371" i="5" s="1"/>
  <c r="X1371" i="5" s="1"/>
  <c r="V1372" i="5"/>
  <c r="E1372" i="5" s="1"/>
  <c r="X1372" i="5" s="1"/>
  <c r="V1373" i="5"/>
  <c r="E1373" i="5"/>
  <c r="X1373" i="5" s="1"/>
  <c r="V1374" i="5"/>
  <c r="E1374" i="5"/>
  <c r="X1374" i="5" s="1"/>
  <c r="V1375" i="5"/>
  <c r="E1375" i="5"/>
  <c r="X1375" i="5" s="1"/>
  <c r="V1376" i="5"/>
  <c r="E1376" i="5" s="1"/>
  <c r="X1376" i="5" s="1"/>
  <c r="V1377" i="5"/>
  <c r="E1377" i="5" s="1"/>
  <c r="X1377" i="5" s="1"/>
  <c r="V1378" i="5"/>
  <c r="E1378" i="5" s="1"/>
  <c r="X1378" i="5" s="1"/>
  <c r="V1379" i="5"/>
  <c r="E1379" i="5" s="1"/>
  <c r="X1379" i="5" s="1"/>
  <c r="V1380" i="5"/>
  <c r="E1380" i="5" s="1"/>
  <c r="V1381" i="5"/>
  <c r="E1381" i="5" s="1"/>
  <c r="X1381" i="5" s="1"/>
  <c r="V1382" i="5"/>
  <c r="E1382" i="5" s="1"/>
  <c r="X1382" i="5" s="1"/>
  <c r="V1383" i="5"/>
  <c r="E1383" i="5" s="1"/>
  <c r="X1383" i="5" s="1"/>
  <c r="V1384" i="5"/>
  <c r="E1384" i="5" s="1"/>
  <c r="X1384" i="5" s="1"/>
  <c r="V1385" i="5"/>
  <c r="E1385" i="5"/>
  <c r="X1385" i="5" s="1"/>
  <c r="V1386" i="5"/>
  <c r="E1386" i="5"/>
  <c r="X1386" i="5" s="1"/>
  <c r="V1387" i="5"/>
  <c r="E1387" i="5"/>
  <c r="X1387" i="5" s="1"/>
  <c r="V1388" i="5"/>
  <c r="E1388" i="5" s="1"/>
  <c r="X1388" i="5" s="1"/>
  <c r="V1389" i="5"/>
  <c r="E1389" i="5" s="1"/>
  <c r="X1389" i="5" s="1"/>
  <c r="V1390" i="5"/>
  <c r="E1390" i="5" s="1"/>
  <c r="X1390" i="5" s="1"/>
  <c r="V1391" i="5"/>
  <c r="E1391" i="5" s="1"/>
  <c r="X1391" i="5" s="1"/>
  <c r="V1392" i="5"/>
  <c r="E1392" i="5" s="1"/>
  <c r="X1392" i="5" s="1"/>
  <c r="V1393" i="5"/>
  <c r="E1393" i="5" s="1"/>
  <c r="X1393" i="5" s="1"/>
  <c r="V1394" i="5"/>
  <c r="E1394" i="5" s="1"/>
  <c r="X1394" i="5" s="1"/>
  <c r="V1395" i="5"/>
  <c r="E1395" i="5" s="1"/>
  <c r="X1395" i="5" s="1"/>
  <c r="V1396" i="5"/>
  <c r="E1396" i="5" s="1"/>
  <c r="X1396" i="5" s="1"/>
  <c r="V1397" i="5"/>
  <c r="E1397" i="5"/>
  <c r="X1397" i="5" s="1"/>
  <c r="V1398" i="5"/>
  <c r="E1398" i="5"/>
  <c r="X1398" i="5" s="1"/>
  <c r="V1399" i="5"/>
  <c r="E1399" i="5"/>
  <c r="X1399" i="5" s="1"/>
  <c r="V1400" i="5"/>
  <c r="E1400" i="5" s="1"/>
  <c r="X1400" i="5" s="1"/>
  <c r="V1401" i="5"/>
  <c r="E1401" i="5" s="1"/>
  <c r="X1401" i="5" s="1"/>
  <c r="V1402" i="5"/>
  <c r="E1402" i="5" s="1"/>
  <c r="X1402" i="5" s="1"/>
  <c r="V1403" i="5"/>
  <c r="E1403" i="5" s="1"/>
  <c r="X1403" i="5" s="1"/>
  <c r="V1404" i="5"/>
  <c r="E1404" i="5" s="1"/>
  <c r="X1404" i="5" s="1"/>
  <c r="V1405" i="5"/>
  <c r="E1405" i="5" s="1"/>
  <c r="X1405" i="5" s="1"/>
  <c r="V1406" i="5"/>
  <c r="E1406" i="5" s="1"/>
  <c r="X1406" i="5" s="1"/>
  <c r="V1407" i="5"/>
  <c r="E1407" i="5" s="1"/>
  <c r="X1407" i="5" s="1"/>
  <c r="V1408" i="5"/>
  <c r="E1408" i="5" s="1"/>
  <c r="X1408" i="5" s="1"/>
  <c r="V1409" i="5"/>
  <c r="E1409" i="5"/>
  <c r="X1409" i="5" s="1"/>
  <c r="V1410" i="5"/>
  <c r="E1410" i="5"/>
  <c r="V1411" i="5"/>
  <c r="E1411" i="5"/>
  <c r="X1411" i="5" s="1"/>
  <c r="V1412" i="5"/>
  <c r="E1412" i="5" s="1"/>
  <c r="X1412" i="5" s="1"/>
  <c r="V1413" i="5"/>
  <c r="E1413" i="5" s="1"/>
  <c r="X1413" i="5" s="1"/>
  <c r="V1414" i="5"/>
  <c r="E1414" i="5" s="1"/>
  <c r="X1414" i="5" s="1"/>
  <c r="V1415" i="5"/>
  <c r="E1415" i="5" s="1"/>
  <c r="X1415" i="5" s="1"/>
  <c r="V1416" i="5"/>
  <c r="E1416" i="5" s="1"/>
  <c r="X1416" i="5" s="1"/>
  <c r="V1417" i="5"/>
  <c r="E1417" i="5" s="1"/>
  <c r="X1417" i="5" s="1"/>
  <c r="V1418" i="5"/>
  <c r="E1418" i="5" s="1"/>
  <c r="X1418" i="5" s="1"/>
  <c r="V1419" i="5"/>
  <c r="E1419" i="5" s="1"/>
  <c r="X1419" i="5" s="1"/>
  <c r="V1420" i="5"/>
  <c r="E1420" i="5" s="1"/>
  <c r="X1420" i="5" s="1"/>
  <c r="V1421" i="5"/>
  <c r="E1421" i="5"/>
  <c r="X1421" i="5" s="1"/>
  <c r="V1422" i="5"/>
  <c r="E1422" i="5"/>
  <c r="X1422" i="5" s="1"/>
  <c r="V1423" i="5"/>
  <c r="E1423" i="5"/>
  <c r="X1423" i="5" s="1"/>
  <c r="V1424" i="5"/>
  <c r="E1424" i="5" s="1"/>
  <c r="X1424" i="5" s="1"/>
  <c r="V1425" i="5"/>
  <c r="E1425" i="5" s="1"/>
  <c r="X1425" i="5" s="1"/>
  <c r="V1426" i="5"/>
  <c r="E1426" i="5" s="1"/>
  <c r="X1426" i="5" s="1"/>
  <c r="V1427" i="5"/>
  <c r="E1427" i="5" s="1"/>
  <c r="X1427" i="5" s="1"/>
  <c r="V1428" i="5"/>
  <c r="E1428" i="5" s="1"/>
  <c r="V1429" i="5"/>
  <c r="E1429" i="5" s="1"/>
  <c r="X1429" i="5" s="1"/>
  <c r="V1430" i="5"/>
  <c r="E1430" i="5" s="1"/>
  <c r="X1430" i="5" s="1"/>
  <c r="V1431" i="5"/>
  <c r="E1431" i="5" s="1"/>
  <c r="X1431" i="5" s="1"/>
  <c r="V1432" i="5"/>
  <c r="E1432" i="5" s="1"/>
  <c r="X1432" i="5" s="1"/>
  <c r="V1433" i="5"/>
  <c r="E1433" i="5"/>
  <c r="X1433" i="5" s="1"/>
  <c r="V1434" i="5"/>
  <c r="E1434" i="5"/>
  <c r="X1434" i="5" s="1"/>
  <c r="V1435" i="5"/>
  <c r="E1435" i="5"/>
  <c r="X1435" i="5" s="1"/>
  <c r="V1436" i="5"/>
  <c r="E1436" i="5" s="1"/>
  <c r="X1436" i="5" s="1"/>
  <c r="V1437" i="5"/>
  <c r="E1437" i="5" s="1"/>
  <c r="X1437" i="5" s="1"/>
  <c r="V1438" i="5"/>
  <c r="E1438" i="5" s="1"/>
  <c r="X1438" i="5" s="1"/>
  <c r="V1439" i="5"/>
  <c r="E1439" i="5" s="1"/>
  <c r="X1439" i="5" s="1"/>
  <c r="V1440" i="5"/>
  <c r="E1440" i="5" s="1"/>
  <c r="X1440" i="5" s="1"/>
  <c r="V1441" i="5"/>
  <c r="E1441" i="5" s="1"/>
  <c r="X1441" i="5" s="1"/>
  <c r="V1442" i="5"/>
  <c r="E1442" i="5" s="1"/>
  <c r="X1442" i="5" s="1"/>
  <c r="V1443" i="5"/>
  <c r="E1443" i="5"/>
  <c r="X1443" i="5" s="1"/>
  <c r="V1444" i="5"/>
  <c r="E1444" i="5"/>
  <c r="X1444" i="5" s="1"/>
  <c r="V1445" i="5"/>
  <c r="E1445" i="5"/>
  <c r="X1445" i="5" s="1"/>
  <c r="V1446" i="5"/>
  <c r="E1446" i="5"/>
  <c r="V1447" i="5"/>
  <c r="E1447" i="5"/>
  <c r="X1447" i="5" s="1"/>
  <c r="V1448" i="5"/>
  <c r="E1448" i="5"/>
  <c r="X1448" i="5" s="1"/>
  <c r="V1449" i="5"/>
  <c r="E1449" i="5"/>
  <c r="X1449" i="5" s="1"/>
  <c r="V1450" i="5"/>
  <c r="E1450" i="5"/>
  <c r="X1450" i="5" s="1"/>
  <c r="V1451" i="5"/>
  <c r="E1451" i="5"/>
  <c r="X1451" i="5" s="1"/>
  <c r="V1452" i="5"/>
  <c r="E1452" i="5"/>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V1555" i="5"/>
  <c r="E1555" i="5"/>
  <c r="X1555" i="5" s="1"/>
  <c r="V1556" i="5"/>
  <c r="E1556" i="5"/>
  <c r="X1556" i="5" s="1"/>
  <c r="V1557" i="5"/>
  <c r="E1557" i="5"/>
  <c r="X1557" i="5" s="1"/>
  <c r="V1558" i="5"/>
  <c r="E1558" i="5"/>
  <c r="X1558" i="5" s="1"/>
  <c r="V1559" i="5"/>
  <c r="E1559" i="5"/>
  <c r="X1559" i="5" s="1"/>
  <c r="V1560" i="5"/>
  <c r="E1560" i="5"/>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X1804" i="5" s="1"/>
  <c r="V1805" i="5"/>
  <c r="E1805" i="5"/>
  <c r="X1805" i="5" s="1"/>
  <c r="V1806" i="5"/>
  <c r="E1806" i="5"/>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V1832" i="5"/>
  <c r="E1832" i="5"/>
  <c r="X1832" i="5" s="1"/>
  <c r="V1833" i="5"/>
  <c r="E1833" i="5"/>
  <c r="X1833" i="5" s="1"/>
  <c r="V1834" i="5"/>
  <c r="E1834" i="5"/>
  <c r="X1834" i="5" s="1"/>
  <c r="V1835" i="5"/>
  <c r="E1835" i="5"/>
  <c r="X1835" i="5" s="1"/>
  <c r="V1836" i="5"/>
  <c r="E1836" i="5"/>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V2257" i="5"/>
  <c r="E2257" i="5"/>
  <c r="X2257" i="5" s="1"/>
  <c r="V2258" i="5"/>
  <c r="E2258" i="5"/>
  <c r="X2258" i="5" s="1"/>
  <c r="V2259" i="5"/>
  <c r="E2259" i="5"/>
  <c r="X2259" i="5" s="1"/>
  <c r="V2260" i="5"/>
  <c r="E2260" i="5"/>
  <c r="X2260" i="5" s="1"/>
  <c r="V2261" i="5"/>
  <c r="E2261" i="5"/>
  <c r="X2261" i="5" s="1"/>
  <c r="V2262" i="5"/>
  <c r="E2262" i="5"/>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s="1"/>
  <c r="X2504" i="5" s="1"/>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0" i="6"/>
  <c r="G44" i="6"/>
  <c r="G43" i="6"/>
  <c r="G42" i="6"/>
  <c r="G41" i="6"/>
  <c r="G40" i="6"/>
  <c r="G33" i="6"/>
  <c r="G32" i="6"/>
  <c r="G31" i="6"/>
  <c r="G30" i="6"/>
  <c r="G29" i="6"/>
  <c r="G28" i="6"/>
  <c r="G17" i="6"/>
  <c r="G9" i="6"/>
  <c r="H9" i="6" s="1"/>
  <c r="C37" i="6"/>
  <c r="C36" i="6"/>
  <c r="C35" i="6"/>
  <c r="C34" i="6"/>
  <c r="I33" i="6"/>
  <c r="J33" i="6"/>
  <c r="I32" i="6"/>
  <c r="J32" i="6"/>
  <c r="I31" i="6"/>
  <c r="J31" i="6"/>
  <c r="I30" i="6"/>
  <c r="J30" i="6"/>
  <c r="I29" i="6"/>
  <c r="J29" i="6"/>
  <c r="B155" i="5"/>
  <c r="B156" i="5"/>
  <c r="B190" i="5"/>
  <c r="B191" i="5"/>
  <c r="T191" i="5" s="1"/>
  <c r="B289" i="5"/>
  <c r="B290" i="5"/>
  <c r="T290" i="5" s="1"/>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T404" i="5" s="1"/>
  <c r="B405" i="5"/>
  <c r="B406" i="5"/>
  <c r="B407" i="5"/>
  <c r="B408" i="5"/>
  <c r="B409" i="5"/>
  <c r="B410" i="5"/>
  <c r="B411" i="5"/>
  <c r="B412" i="5"/>
  <c r="B413" i="5"/>
  <c r="B414" i="5"/>
  <c r="B415" i="5"/>
  <c r="B416" i="5"/>
  <c r="T416" i="5" s="1"/>
  <c r="B417" i="5"/>
  <c r="B418" i="5"/>
  <c r="B419" i="5"/>
  <c r="B420" i="5"/>
  <c r="B421" i="5"/>
  <c r="B422" i="5"/>
  <c r="B423" i="5"/>
  <c r="B424" i="5"/>
  <c r="B425" i="5"/>
  <c r="B426" i="5"/>
  <c r="B427" i="5"/>
  <c r="B428" i="5"/>
  <c r="T428" i="5" s="1"/>
  <c r="B429" i="5"/>
  <c r="B430" i="5"/>
  <c r="T430" i="5" s="1"/>
  <c r="B431" i="5"/>
  <c r="B432" i="5"/>
  <c r="B433" i="5"/>
  <c r="B434" i="5"/>
  <c r="B435" i="5"/>
  <c r="B436" i="5"/>
  <c r="B437" i="5"/>
  <c r="B438" i="5"/>
  <c r="B439" i="5"/>
  <c r="B440" i="5"/>
  <c r="T440" i="5" s="1"/>
  <c r="B441" i="5"/>
  <c r="B442" i="5"/>
  <c r="B443" i="5"/>
  <c r="B444" i="5"/>
  <c r="B445" i="5"/>
  <c r="B446" i="5"/>
  <c r="B447" i="5"/>
  <c r="B448" i="5"/>
  <c r="B449" i="5"/>
  <c r="B450" i="5"/>
  <c r="B451" i="5"/>
  <c r="B452" i="5"/>
  <c r="T452" i="5" s="1"/>
  <c r="B453" i="5"/>
  <c r="B454" i="5"/>
  <c r="T454" i="5" s="1"/>
  <c r="B455" i="5"/>
  <c r="B456" i="5"/>
  <c r="B457" i="5"/>
  <c r="B458" i="5"/>
  <c r="B459" i="5"/>
  <c r="B460" i="5"/>
  <c r="B461" i="5"/>
  <c r="B462" i="5"/>
  <c r="B463" i="5"/>
  <c r="B464" i="5"/>
  <c r="T464" i="5" s="1"/>
  <c r="B465" i="5"/>
  <c r="B466" i="5"/>
  <c r="T466" i="5" s="1"/>
  <c r="B467" i="5"/>
  <c r="B468" i="5"/>
  <c r="B469" i="5"/>
  <c r="B470" i="5"/>
  <c r="B471" i="5"/>
  <c r="B472" i="5"/>
  <c r="B473" i="5"/>
  <c r="B474" i="5"/>
  <c r="B475" i="5"/>
  <c r="B476" i="5"/>
  <c r="T476" i="5" s="1"/>
  <c r="B477" i="5"/>
  <c r="B478" i="5"/>
  <c r="T478" i="5" s="1"/>
  <c r="B479" i="5"/>
  <c r="B480" i="5"/>
  <c r="B481" i="5"/>
  <c r="B482" i="5"/>
  <c r="B483" i="5"/>
  <c r="B484" i="5"/>
  <c r="B485" i="5"/>
  <c r="B486" i="5"/>
  <c r="B487" i="5"/>
  <c r="B488" i="5"/>
  <c r="T488" i="5" s="1"/>
  <c r="B489" i="5"/>
  <c r="B490" i="5"/>
  <c r="B491" i="5"/>
  <c r="B492" i="5"/>
  <c r="B493" i="5"/>
  <c r="B494" i="5"/>
  <c r="B495" i="5"/>
  <c r="B496" i="5"/>
  <c r="B497" i="5"/>
  <c r="B498" i="5"/>
  <c r="B499" i="5"/>
  <c r="B500" i="5"/>
  <c r="T500" i="5" s="1"/>
  <c r="B501" i="5"/>
  <c r="B502" i="5"/>
  <c r="T502" i="5" s="1"/>
  <c r="B503" i="5"/>
  <c r="B504" i="5"/>
  <c r="B505" i="5"/>
  <c r="B506" i="5"/>
  <c r="B507" i="5"/>
  <c r="B508" i="5"/>
  <c r="B509" i="5"/>
  <c r="B510" i="5"/>
  <c r="B511" i="5"/>
  <c r="B512" i="5"/>
  <c r="T512" i="5" s="1"/>
  <c r="B513" i="5"/>
  <c r="B514" i="5"/>
  <c r="B515" i="5"/>
  <c r="B516" i="5"/>
  <c r="B517" i="5"/>
  <c r="B518" i="5"/>
  <c r="B519" i="5"/>
  <c r="B520" i="5"/>
  <c r="B521" i="5"/>
  <c r="B522" i="5"/>
  <c r="B523" i="5"/>
  <c r="B524" i="5"/>
  <c r="T524" i="5" s="1"/>
  <c r="B525" i="5"/>
  <c r="B526" i="5"/>
  <c r="B527" i="5"/>
  <c r="B528" i="5"/>
  <c r="B529" i="5"/>
  <c r="B530" i="5"/>
  <c r="B531" i="5"/>
  <c r="B532" i="5"/>
  <c r="B533" i="5"/>
  <c r="B534" i="5"/>
  <c r="B535" i="5"/>
  <c r="B536" i="5"/>
  <c r="T536" i="5" s="1"/>
  <c r="B537" i="5"/>
  <c r="B538" i="5"/>
  <c r="B539" i="5"/>
  <c r="B540" i="5"/>
  <c r="B541" i="5"/>
  <c r="B542" i="5"/>
  <c r="B543" i="5"/>
  <c r="B544" i="5"/>
  <c r="B545" i="5"/>
  <c r="B546" i="5"/>
  <c r="B547" i="5"/>
  <c r="B548" i="5"/>
  <c r="T548" i="5" s="1"/>
  <c r="B549" i="5"/>
  <c r="B550" i="5"/>
  <c r="B551" i="5"/>
  <c r="B552" i="5"/>
  <c r="B553" i="5"/>
  <c r="B554" i="5"/>
  <c r="B555" i="5"/>
  <c r="B556" i="5"/>
  <c r="B557" i="5"/>
  <c r="B558" i="5"/>
  <c r="B559" i="5"/>
  <c r="B560" i="5"/>
  <c r="T560" i="5" s="1"/>
  <c r="B561" i="5"/>
  <c r="B562" i="5"/>
  <c r="B563" i="5"/>
  <c r="B564" i="5"/>
  <c r="B565" i="5"/>
  <c r="B566" i="5"/>
  <c r="B567" i="5"/>
  <c r="B568" i="5"/>
  <c r="B569" i="5"/>
  <c r="B570" i="5"/>
  <c r="B571" i="5"/>
  <c r="B572" i="5"/>
  <c r="T572" i="5" s="1"/>
  <c r="B573" i="5"/>
  <c r="B574" i="5"/>
  <c r="T574" i="5" s="1"/>
  <c r="B575" i="5"/>
  <c r="B576" i="5"/>
  <c r="B577" i="5"/>
  <c r="B578" i="5"/>
  <c r="B579" i="5"/>
  <c r="B580" i="5"/>
  <c r="B581" i="5"/>
  <c r="B582" i="5"/>
  <c r="B583" i="5"/>
  <c r="B584" i="5"/>
  <c r="T584" i="5" s="1"/>
  <c r="B585" i="5"/>
  <c r="B586" i="5"/>
  <c r="B587" i="5"/>
  <c r="B588" i="5"/>
  <c r="B589" i="5"/>
  <c r="B590" i="5"/>
  <c r="B591" i="5"/>
  <c r="B592" i="5"/>
  <c r="B593" i="5"/>
  <c r="B594" i="5"/>
  <c r="B595" i="5"/>
  <c r="B596" i="5"/>
  <c r="T596" i="5" s="1"/>
  <c r="B597" i="5"/>
  <c r="B598" i="5"/>
  <c r="T598" i="5" s="1"/>
  <c r="B599" i="5"/>
  <c r="B600" i="5"/>
  <c r="B601" i="5"/>
  <c r="B602" i="5"/>
  <c r="B603" i="5"/>
  <c r="B604" i="5"/>
  <c r="B605" i="5"/>
  <c r="B606" i="5"/>
  <c r="B607" i="5"/>
  <c r="B608" i="5"/>
  <c r="T608" i="5" s="1"/>
  <c r="B609" i="5"/>
  <c r="B610" i="5"/>
  <c r="T610" i="5" s="1"/>
  <c r="B611" i="5"/>
  <c r="B612" i="5"/>
  <c r="B613" i="5"/>
  <c r="B614" i="5"/>
  <c r="B615" i="5"/>
  <c r="B616" i="5"/>
  <c r="B617" i="5"/>
  <c r="B618" i="5"/>
  <c r="B619" i="5"/>
  <c r="B620" i="5"/>
  <c r="T620" i="5" s="1"/>
  <c r="B621" i="5"/>
  <c r="B622" i="5"/>
  <c r="T622" i="5" s="1"/>
  <c r="B623" i="5"/>
  <c r="B624" i="5"/>
  <c r="B625" i="5"/>
  <c r="B626" i="5"/>
  <c r="B627" i="5"/>
  <c r="B628" i="5"/>
  <c r="B629" i="5"/>
  <c r="B630" i="5"/>
  <c r="B631" i="5"/>
  <c r="B632" i="5"/>
  <c r="T632" i="5" s="1"/>
  <c r="B633" i="5"/>
  <c r="B634" i="5"/>
  <c r="B635" i="5"/>
  <c r="B636" i="5"/>
  <c r="B637" i="5"/>
  <c r="B638" i="5"/>
  <c r="B639" i="5"/>
  <c r="B640" i="5"/>
  <c r="B641" i="5"/>
  <c r="B642" i="5"/>
  <c r="B643" i="5"/>
  <c r="B644" i="5"/>
  <c r="T644" i="5" s="1"/>
  <c r="B645" i="5"/>
  <c r="B646" i="5"/>
  <c r="T646" i="5" s="1"/>
  <c r="B647" i="5"/>
  <c r="B648" i="5"/>
  <c r="B649" i="5"/>
  <c r="B650" i="5"/>
  <c r="B651" i="5"/>
  <c r="B652" i="5"/>
  <c r="B653" i="5"/>
  <c r="B654" i="5"/>
  <c r="B655" i="5"/>
  <c r="B656" i="5"/>
  <c r="T656" i="5" s="1"/>
  <c r="B657" i="5"/>
  <c r="B658" i="5"/>
  <c r="B659" i="5"/>
  <c r="B660" i="5"/>
  <c r="B661" i="5"/>
  <c r="B662" i="5"/>
  <c r="B663" i="5"/>
  <c r="B664" i="5"/>
  <c r="B665" i="5"/>
  <c r="B666" i="5"/>
  <c r="B667" i="5"/>
  <c r="B668" i="5"/>
  <c r="T668" i="5" s="1"/>
  <c r="B669" i="5"/>
  <c r="B670" i="5"/>
  <c r="B671" i="5"/>
  <c r="B672" i="5"/>
  <c r="B673" i="5"/>
  <c r="B674" i="5"/>
  <c r="B675" i="5"/>
  <c r="B676" i="5"/>
  <c r="B677" i="5"/>
  <c r="B678" i="5"/>
  <c r="B679" i="5"/>
  <c r="B680" i="5"/>
  <c r="T680" i="5" s="1"/>
  <c r="B681" i="5"/>
  <c r="B682" i="5"/>
  <c r="B683" i="5"/>
  <c r="B684" i="5"/>
  <c r="B685" i="5"/>
  <c r="B686" i="5"/>
  <c r="B687" i="5"/>
  <c r="B688" i="5"/>
  <c r="B689" i="5"/>
  <c r="B690" i="5"/>
  <c r="B691" i="5"/>
  <c r="B692" i="5"/>
  <c r="T692" i="5" s="1"/>
  <c r="B693" i="5"/>
  <c r="B694" i="5"/>
  <c r="B695" i="5"/>
  <c r="B696" i="5"/>
  <c r="B697" i="5"/>
  <c r="B698" i="5"/>
  <c r="B699" i="5"/>
  <c r="B700" i="5"/>
  <c r="B701" i="5"/>
  <c r="B702" i="5"/>
  <c r="B703" i="5"/>
  <c r="B704" i="5"/>
  <c r="T704" i="5" s="1"/>
  <c r="B705" i="5"/>
  <c r="B706" i="5"/>
  <c r="B707" i="5"/>
  <c r="B708" i="5"/>
  <c r="B709" i="5"/>
  <c r="B710" i="5"/>
  <c r="B711" i="5"/>
  <c r="B712" i="5"/>
  <c r="B713" i="5"/>
  <c r="B714" i="5"/>
  <c r="B715" i="5"/>
  <c r="B716" i="5"/>
  <c r="T716" i="5" s="1"/>
  <c r="B717" i="5"/>
  <c r="B718" i="5"/>
  <c r="T718" i="5" s="1"/>
  <c r="B719" i="5"/>
  <c r="B720" i="5"/>
  <c r="B721" i="5"/>
  <c r="B722" i="5"/>
  <c r="B723" i="5"/>
  <c r="B724" i="5"/>
  <c r="B725" i="5"/>
  <c r="B726" i="5"/>
  <c r="B727" i="5"/>
  <c r="B728" i="5"/>
  <c r="T728" i="5" s="1"/>
  <c r="B729" i="5"/>
  <c r="B730" i="5"/>
  <c r="B731" i="5"/>
  <c r="B732" i="5"/>
  <c r="B733" i="5"/>
  <c r="B734" i="5"/>
  <c r="B735" i="5"/>
  <c r="B736" i="5"/>
  <c r="B737" i="5"/>
  <c r="B738" i="5"/>
  <c r="B739" i="5"/>
  <c r="B740" i="5"/>
  <c r="T740" i="5" s="1"/>
  <c r="B741" i="5"/>
  <c r="B742" i="5"/>
  <c r="T742" i="5" s="1"/>
  <c r="B743" i="5"/>
  <c r="B744" i="5"/>
  <c r="B745" i="5"/>
  <c r="B746" i="5"/>
  <c r="B747" i="5"/>
  <c r="B748" i="5"/>
  <c r="B749" i="5"/>
  <c r="B750" i="5"/>
  <c r="B751" i="5"/>
  <c r="B752" i="5"/>
  <c r="T752" i="5" s="1"/>
  <c r="B753" i="5"/>
  <c r="B754" i="5"/>
  <c r="T754" i="5" s="1"/>
  <c r="B755" i="5"/>
  <c r="B756" i="5"/>
  <c r="B757" i="5"/>
  <c r="B758" i="5"/>
  <c r="B759" i="5"/>
  <c r="B760" i="5"/>
  <c r="B761" i="5"/>
  <c r="B762" i="5"/>
  <c r="B763" i="5"/>
  <c r="B764" i="5"/>
  <c r="T764" i="5" s="1"/>
  <c r="B765" i="5"/>
  <c r="B766" i="5"/>
  <c r="T766" i="5" s="1"/>
  <c r="B767" i="5"/>
  <c r="B768" i="5"/>
  <c r="B769" i="5"/>
  <c r="B770" i="5"/>
  <c r="B771" i="5"/>
  <c r="B772" i="5"/>
  <c r="B773" i="5"/>
  <c r="B774" i="5"/>
  <c r="B775" i="5"/>
  <c r="B776" i="5"/>
  <c r="T776" i="5" s="1"/>
  <c r="B777" i="5"/>
  <c r="B778" i="5"/>
  <c r="B779" i="5"/>
  <c r="B780" i="5"/>
  <c r="B781" i="5"/>
  <c r="B782" i="5"/>
  <c r="B783" i="5"/>
  <c r="B784" i="5"/>
  <c r="B785" i="5"/>
  <c r="B786" i="5"/>
  <c r="B787" i="5"/>
  <c r="B788" i="5"/>
  <c r="T788" i="5" s="1"/>
  <c r="B789" i="5"/>
  <c r="B790" i="5"/>
  <c r="T790" i="5" s="1"/>
  <c r="B791" i="5"/>
  <c r="B792" i="5"/>
  <c r="B793" i="5"/>
  <c r="B794" i="5"/>
  <c r="B795" i="5"/>
  <c r="B796" i="5"/>
  <c r="B797" i="5"/>
  <c r="B798" i="5"/>
  <c r="B799" i="5"/>
  <c r="B800" i="5"/>
  <c r="T800" i="5" s="1"/>
  <c r="B801" i="5"/>
  <c r="B802" i="5"/>
  <c r="B803" i="5"/>
  <c r="B804" i="5"/>
  <c r="B805" i="5"/>
  <c r="B806" i="5"/>
  <c r="B807" i="5"/>
  <c r="B808" i="5"/>
  <c r="B809" i="5"/>
  <c r="B810" i="5"/>
  <c r="B811" i="5"/>
  <c r="B812" i="5"/>
  <c r="T812" i="5" s="1"/>
  <c r="B813" i="5"/>
  <c r="B814" i="5"/>
  <c r="B815" i="5"/>
  <c r="B816" i="5"/>
  <c r="B817" i="5"/>
  <c r="B818" i="5"/>
  <c r="B819" i="5"/>
  <c r="B820" i="5"/>
  <c r="B821" i="5"/>
  <c r="B822" i="5"/>
  <c r="B823" i="5"/>
  <c r="B824" i="5"/>
  <c r="T824" i="5" s="1"/>
  <c r="B825" i="5"/>
  <c r="B826" i="5"/>
  <c r="B827" i="5"/>
  <c r="B828" i="5"/>
  <c r="B829" i="5"/>
  <c r="B830" i="5"/>
  <c r="B831" i="5"/>
  <c r="B832" i="5"/>
  <c r="B833" i="5"/>
  <c r="B834" i="5"/>
  <c r="B835" i="5"/>
  <c r="B836" i="5"/>
  <c r="T836" i="5" s="1"/>
  <c r="B837" i="5"/>
  <c r="B838" i="5"/>
  <c r="B839" i="5"/>
  <c r="B840" i="5"/>
  <c r="B841" i="5"/>
  <c r="B842" i="5"/>
  <c r="B843" i="5"/>
  <c r="B844" i="5"/>
  <c r="B845" i="5"/>
  <c r="B846" i="5"/>
  <c r="B847" i="5"/>
  <c r="B848" i="5"/>
  <c r="T848" i="5" s="1"/>
  <c r="B849" i="5"/>
  <c r="B850" i="5"/>
  <c r="B851" i="5"/>
  <c r="B852" i="5"/>
  <c r="B853" i="5"/>
  <c r="B854" i="5"/>
  <c r="B855" i="5"/>
  <c r="B856" i="5"/>
  <c r="B857" i="5"/>
  <c r="B858" i="5"/>
  <c r="B859" i="5"/>
  <c r="B860" i="5"/>
  <c r="T860" i="5" s="1"/>
  <c r="B861" i="5"/>
  <c r="B862" i="5"/>
  <c r="T862" i="5" s="1"/>
  <c r="B863" i="5"/>
  <c r="B864" i="5"/>
  <c r="B865" i="5"/>
  <c r="B866" i="5"/>
  <c r="B867" i="5"/>
  <c r="B868" i="5"/>
  <c r="B869" i="5"/>
  <c r="B870" i="5"/>
  <c r="B871" i="5"/>
  <c r="B872" i="5"/>
  <c r="T872" i="5" s="1"/>
  <c r="B873" i="5"/>
  <c r="B874" i="5"/>
  <c r="B875" i="5"/>
  <c r="B876" i="5"/>
  <c r="B877" i="5"/>
  <c r="B878" i="5"/>
  <c r="B879" i="5"/>
  <c r="B880" i="5"/>
  <c r="B881" i="5"/>
  <c r="B882" i="5"/>
  <c r="B883" i="5"/>
  <c r="B884" i="5"/>
  <c r="T884" i="5" s="1"/>
  <c r="B885" i="5"/>
  <c r="B886" i="5"/>
  <c r="T886" i="5" s="1"/>
  <c r="B887" i="5"/>
  <c r="B888" i="5"/>
  <c r="B889" i="5"/>
  <c r="B890" i="5"/>
  <c r="B891" i="5"/>
  <c r="B892" i="5"/>
  <c r="B893" i="5"/>
  <c r="B894" i="5"/>
  <c r="B895" i="5"/>
  <c r="B896" i="5"/>
  <c r="T896" i="5" s="1"/>
  <c r="B897" i="5"/>
  <c r="B898" i="5"/>
  <c r="T898" i="5" s="1"/>
  <c r="B899" i="5"/>
  <c r="B900" i="5"/>
  <c r="B901" i="5"/>
  <c r="B902" i="5"/>
  <c r="B903" i="5"/>
  <c r="B904" i="5"/>
  <c r="B905" i="5"/>
  <c r="B906" i="5"/>
  <c r="B907" i="5"/>
  <c r="B908" i="5"/>
  <c r="T908" i="5" s="1"/>
  <c r="B909" i="5"/>
  <c r="B910" i="5"/>
  <c r="T910" i="5" s="1"/>
  <c r="B911" i="5"/>
  <c r="B912" i="5"/>
  <c r="B913" i="5"/>
  <c r="B914" i="5"/>
  <c r="B915" i="5"/>
  <c r="B916" i="5"/>
  <c r="B917" i="5"/>
  <c r="B918" i="5"/>
  <c r="B919" i="5"/>
  <c r="B920" i="5"/>
  <c r="T920" i="5" s="1"/>
  <c r="B921" i="5"/>
  <c r="B922" i="5"/>
  <c r="B923" i="5"/>
  <c r="B924" i="5"/>
  <c r="B925" i="5"/>
  <c r="B926" i="5"/>
  <c r="B927" i="5"/>
  <c r="B928" i="5"/>
  <c r="B929" i="5"/>
  <c r="B930" i="5"/>
  <c r="B931" i="5"/>
  <c r="B932" i="5"/>
  <c r="T932" i="5" s="1"/>
  <c r="B933" i="5"/>
  <c r="B934" i="5"/>
  <c r="T934" i="5" s="1"/>
  <c r="B935" i="5"/>
  <c r="B936" i="5"/>
  <c r="B937" i="5"/>
  <c r="B938" i="5"/>
  <c r="B939" i="5"/>
  <c r="B940" i="5"/>
  <c r="B941" i="5"/>
  <c r="B942" i="5"/>
  <c r="B943" i="5"/>
  <c r="B944" i="5"/>
  <c r="T944" i="5" s="1"/>
  <c r="B945" i="5"/>
  <c r="B946" i="5"/>
  <c r="B947" i="5"/>
  <c r="B948" i="5"/>
  <c r="B949" i="5"/>
  <c r="B950" i="5"/>
  <c r="B951" i="5"/>
  <c r="B952" i="5"/>
  <c r="B953" i="5"/>
  <c r="B954" i="5"/>
  <c r="B955" i="5"/>
  <c r="B956" i="5"/>
  <c r="T956" i="5" s="1"/>
  <c r="B957" i="5"/>
  <c r="B958" i="5"/>
  <c r="B959" i="5"/>
  <c r="B960" i="5"/>
  <c r="B961" i="5"/>
  <c r="B962" i="5"/>
  <c r="B963" i="5"/>
  <c r="B964" i="5"/>
  <c r="B965" i="5"/>
  <c r="B966" i="5"/>
  <c r="B967" i="5"/>
  <c r="B968" i="5"/>
  <c r="T968" i="5" s="1"/>
  <c r="B969" i="5"/>
  <c r="B970" i="5"/>
  <c r="B971" i="5"/>
  <c r="B972" i="5"/>
  <c r="B973" i="5"/>
  <c r="B974" i="5"/>
  <c r="B975" i="5"/>
  <c r="B976" i="5"/>
  <c r="B977" i="5"/>
  <c r="B978" i="5"/>
  <c r="B979" i="5"/>
  <c r="B980" i="5"/>
  <c r="T980" i="5" s="1"/>
  <c r="B981" i="5"/>
  <c r="B982" i="5"/>
  <c r="B983" i="5"/>
  <c r="B984" i="5"/>
  <c r="B985" i="5"/>
  <c r="B986" i="5"/>
  <c r="B987" i="5"/>
  <c r="B988" i="5"/>
  <c r="B989" i="5"/>
  <c r="B990" i="5"/>
  <c r="B991" i="5"/>
  <c r="B992" i="5"/>
  <c r="T992" i="5" s="1"/>
  <c r="B993" i="5"/>
  <c r="B994" i="5"/>
  <c r="B995" i="5"/>
  <c r="B996" i="5"/>
  <c r="B997" i="5"/>
  <c r="B998" i="5"/>
  <c r="B999" i="5"/>
  <c r="B1000" i="5"/>
  <c r="B1001" i="5"/>
  <c r="B1002" i="5"/>
  <c r="B1003" i="5"/>
  <c r="B1004" i="5"/>
  <c r="T1004" i="5" s="1"/>
  <c r="B1005" i="5"/>
  <c r="B1006" i="5"/>
  <c r="T1006" i="5" s="1"/>
  <c r="B1007" i="5"/>
  <c r="B1008" i="5"/>
  <c r="B1009" i="5"/>
  <c r="B1010" i="5"/>
  <c r="B1011" i="5"/>
  <c r="B1012" i="5"/>
  <c r="B1013" i="5"/>
  <c r="B1014" i="5"/>
  <c r="B1015" i="5"/>
  <c r="B1016" i="5"/>
  <c r="T1016" i="5" s="1"/>
  <c r="B1017" i="5"/>
  <c r="B1018" i="5"/>
  <c r="B1019" i="5"/>
  <c r="B1020" i="5"/>
  <c r="B1021" i="5"/>
  <c r="B1022" i="5"/>
  <c r="B1023" i="5"/>
  <c r="B1024" i="5"/>
  <c r="B1025" i="5"/>
  <c r="B1026" i="5"/>
  <c r="B1027" i="5"/>
  <c r="B1028" i="5"/>
  <c r="T1028" i="5" s="1"/>
  <c r="B1029" i="5"/>
  <c r="B1030" i="5"/>
  <c r="T1030" i="5" s="1"/>
  <c r="B1031" i="5"/>
  <c r="B1032" i="5"/>
  <c r="B1033" i="5"/>
  <c r="B1034" i="5"/>
  <c r="B1035" i="5"/>
  <c r="B1036" i="5"/>
  <c r="B1037" i="5"/>
  <c r="B1038" i="5"/>
  <c r="B1039" i="5"/>
  <c r="B1040" i="5"/>
  <c r="T1040" i="5" s="1"/>
  <c r="B1041" i="5"/>
  <c r="B1042" i="5"/>
  <c r="T1042" i="5" s="1"/>
  <c r="B1043" i="5"/>
  <c r="B1044" i="5"/>
  <c r="B1045" i="5"/>
  <c r="B1046" i="5"/>
  <c r="B1047" i="5"/>
  <c r="B1048" i="5"/>
  <c r="B1049" i="5"/>
  <c r="B1050" i="5"/>
  <c r="B1051" i="5"/>
  <c r="B1052" i="5"/>
  <c r="T1052" i="5" s="1"/>
  <c r="B1053" i="5"/>
  <c r="B1054" i="5"/>
  <c r="T1054" i="5" s="1"/>
  <c r="B1055" i="5"/>
  <c r="B1056" i="5"/>
  <c r="B1057" i="5"/>
  <c r="B1058" i="5"/>
  <c r="B1059" i="5"/>
  <c r="B1060" i="5"/>
  <c r="B1061" i="5"/>
  <c r="B1062" i="5"/>
  <c r="B1063" i="5"/>
  <c r="B1064" i="5"/>
  <c r="T1064" i="5" s="1"/>
  <c r="B1065" i="5"/>
  <c r="B1066" i="5"/>
  <c r="B1067" i="5"/>
  <c r="B1068" i="5"/>
  <c r="B1069" i="5"/>
  <c r="B1070" i="5"/>
  <c r="B1071" i="5"/>
  <c r="B1072" i="5"/>
  <c r="B1073" i="5"/>
  <c r="B1074" i="5"/>
  <c r="B1075" i="5"/>
  <c r="B1076" i="5"/>
  <c r="T1076" i="5" s="1"/>
  <c r="B1077" i="5"/>
  <c r="B1078" i="5"/>
  <c r="T1078" i="5" s="1"/>
  <c r="B1079" i="5"/>
  <c r="B1080" i="5"/>
  <c r="B1081" i="5"/>
  <c r="B1082" i="5"/>
  <c r="B1083" i="5"/>
  <c r="B1084" i="5"/>
  <c r="B1085" i="5"/>
  <c r="B1086" i="5"/>
  <c r="B1087" i="5"/>
  <c r="B1088" i="5"/>
  <c r="T1088" i="5" s="1"/>
  <c r="B1089" i="5"/>
  <c r="B1090" i="5"/>
  <c r="B1091" i="5"/>
  <c r="B1092" i="5"/>
  <c r="B1093" i="5"/>
  <c r="B1094" i="5"/>
  <c r="B1095" i="5"/>
  <c r="B1096" i="5"/>
  <c r="B1097" i="5"/>
  <c r="B1098" i="5"/>
  <c r="B1099" i="5"/>
  <c r="B1100" i="5"/>
  <c r="T1100" i="5" s="1"/>
  <c r="B1101" i="5"/>
  <c r="B1102" i="5"/>
  <c r="B1103" i="5"/>
  <c r="B1104" i="5"/>
  <c r="B1105" i="5"/>
  <c r="B1106" i="5"/>
  <c r="B1107" i="5"/>
  <c r="B1108" i="5"/>
  <c r="B1109" i="5"/>
  <c r="B1110" i="5"/>
  <c r="B1111" i="5"/>
  <c r="B1112" i="5"/>
  <c r="T1112" i="5" s="1"/>
  <c r="B1113" i="5"/>
  <c r="B1114" i="5"/>
  <c r="B1115" i="5"/>
  <c r="B1116" i="5"/>
  <c r="B1117" i="5"/>
  <c r="B1118" i="5"/>
  <c r="B1119" i="5"/>
  <c r="B1120" i="5"/>
  <c r="B1121" i="5"/>
  <c r="B1122" i="5"/>
  <c r="B1123" i="5"/>
  <c r="B1124" i="5"/>
  <c r="T1124" i="5" s="1"/>
  <c r="B1125" i="5"/>
  <c r="B1126" i="5"/>
  <c r="B1127" i="5"/>
  <c r="B1128" i="5"/>
  <c r="B1129" i="5"/>
  <c r="B1130" i="5"/>
  <c r="B1131" i="5"/>
  <c r="B1132" i="5"/>
  <c r="B1133" i="5"/>
  <c r="B1134" i="5"/>
  <c r="B1135" i="5"/>
  <c r="B1136" i="5"/>
  <c r="T1136" i="5" s="1"/>
  <c r="B1137" i="5"/>
  <c r="B1138" i="5"/>
  <c r="B1139" i="5"/>
  <c r="B1140" i="5"/>
  <c r="B1141" i="5"/>
  <c r="B1142" i="5"/>
  <c r="B1143" i="5"/>
  <c r="B1144" i="5"/>
  <c r="B1145" i="5"/>
  <c r="B1146" i="5"/>
  <c r="B1147" i="5"/>
  <c r="B1148" i="5"/>
  <c r="T1148" i="5" s="1"/>
  <c r="B1149" i="5"/>
  <c r="B1150" i="5"/>
  <c r="T1150" i="5" s="1"/>
  <c r="B1151" i="5"/>
  <c r="B1152" i="5"/>
  <c r="B1153" i="5"/>
  <c r="B1154" i="5"/>
  <c r="B1155" i="5"/>
  <c r="B1156" i="5"/>
  <c r="B1157" i="5"/>
  <c r="B1158" i="5"/>
  <c r="B1159" i="5"/>
  <c r="B1160" i="5"/>
  <c r="T1160" i="5" s="1"/>
  <c r="B1161" i="5"/>
  <c r="B1162" i="5"/>
  <c r="B1163" i="5"/>
  <c r="B1164" i="5"/>
  <c r="B1165" i="5"/>
  <c r="B1166" i="5"/>
  <c r="B1167" i="5"/>
  <c r="B1168" i="5"/>
  <c r="B1169" i="5"/>
  <c r="B1170" i="5"/>
  <c r="B1171" i="5"/>
  <c r="B1172" i="5"/>
  <c r="T1172" i="5" s="1"/>
  <c r="B1173" i="5"/>
  <c r="B1174" i="5"/>
  <c r="T1174" i="5" s="1"/>
  <c r="B1175" i="5"/>
  <c r="B1176" i="5"/>
  <c r="B1177" i="5"/>
  <c r="B1178" i="5"/>
  <c r="B1179" i="5"/>
  <c r="B1180" i="5"/>
  <c r="B1181" i="5"/>
  <c r="B1182" i="5"/>
  <c r="B1183" i="5"/>
  <c r="B1184" i="5"/>
  <c r="T1184" i="5" s="1"/>
  <c r="B1185" i="5"/>
  <c r="B1186" i="5"/>
  <c r="T1186" i="5" s="1"/>
  <c r="B1187" i="5"/>
  <c r="B1188" i="5"/>
  <c r="B1189" i="5"/>
  <c r="B1190" i="5"/>
  <c r="B1191" i="5"/>
  <c r="B1192" i="5"/>
  <c r="B1193" i="5"/>
  <c r="B1194" i="5"/>
  <c r="B1195" i="5"/>
  <c r="B1196" i="5"/>
  <c r="T1196" i="5" s="1"/>
  <c r="B1197" i="5"/>
  <c r="B1198" i="5"/>
  <c r="T1198" i="5" s="1"/>
  <c r="B1199" i="5"/>
  <c r="B1200" i="5"/>
  <c r="B1201" i="5"/>
  <c r="B1202" i="5"/>
  <c r="B1203" i="5"/>
  <c r="B1204" i="5"/>
  <c r="B1205" i="5"/>
  <c r="B1206" i="5"/>
  <c r="B1207" i="5"/>
  <c r="B1208" i="5"/>
  <c r="T1208" i="5" s="1"/>
  <c r="B1209" i="5"/>
  <c r="B1210" i="5"/>
  <c r="B1211" i="5"/>
  <c r="B1212" i="5"/>
  <c r="B1213" i="5"/>
  <c r="B1214" i="5"/>
  <c r="B1215" i="5"/>
  <c r="B1216" i="5"/>
  <c r="B1217" i="5"/>
  <c r="B1218" i="5"/>
  <c r="B1219" i="5"/>
  <c r="B1220" i="5"/>
  <c r="T1220" i="5" s="1"/>
  <c r="B1221" i="5"/>
  <c r="B1222" i="5"/>
  <c r="T1222" i="5" s="1"/>
  <c r="B1223" i="5"/>
  <c r="B1224" i="5"/>
  <c r="B1225" i="5"/>
  <c r="B1226" i="5"/>
  <c r="B1227" i="5"/>
  <c r="B1228" i="5"/>
  <c r="B1229" i="5"/>
  <c r="B1230" i="5"/>
  <c r="B1231" i="5"/>
  <c r="B1232" i="5"/>
  <c r="T1232" i="5" s="1"/>
  <c r="B1233" i="5"/>
  <c r="B1234" i="5"/>
  <c r="B1235" i="5"/>
  <c r="B1236" i="5"/>
  <c r="B1237" i="5"/>
  <c r="B1238" i="5"/>
  <c r="B1239" i="5"/>
  <c r="B1240" i="5"/>
  <c r="B1241" i="5"/>
  <c r="B1242" i="5"/>
  <c r="B1243" i="5"/>
  <c r="B1244" i="5"/>
  <c r="T1244" i="5" s="1"/>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D4" i="6" s="1"/>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5" i="5"/>
  <c r="T406" i="5"/>
  <c r="T407" i="5"/>
  <c r="T408" i="5"/>
  <c r="T409" i="5"/>
  <c r="T410" i="5"/>
  <c r="T411" i="5"/>
  <c r="T412" i="5"/>
  <c r="T413" i="5"/>
  <c r="T414" i="5"/>
  <c r="T415" i="5"/>
  <c r="T417" i="5"/>
  <c r="T418" i="5"/>
  <c r="T419" i="5"/>
  <c r="T420" i="5"/>
  <c r="T421" i="5"/>
  <c r="T422" i="5"/>
  <c r="T423" i="5"/>
  <c r="T424" i="5"/>
  <c r="T425" i="5"/>
  <c r="T426" i="5"/>
  <c r="T427" i="5"/>
  <c r="T429" i="5"/>
  <c r="T431" i="5"/>
  <c r="T432" i="5"/>
  <c r="T433" i="5"/>
  <c r="T434" i="5"/>
  <c r="T435" i="5"/>
  <c r="T436" i="5"/>
  <c r="T437" i="5"/>
  <c r="T438" i="5"/>
  <c r="T439" i="5"/>
  <c r="T441" i="5"/>
  <c r="T442" i="5"/>
  <c r="T443" i="5"/>
  <c r="T444" i="5"/>
  <c r="T445" i="5"/>
  <c r="T446" i="5"/>
  <c r="T447" i="5"/>
  <c r="T448" i="5"/>
  <c r="T449" i="5"/>
  <c r="T450" i="5"/>
  <c r="T451" i="5"/>
  <c r="T453" i="5"/>
  <c r="T455" i="5"/>
  <c r="T456" i="5"/>
  <c r="T457" i="5"/>
  <c r="T458" i="5"/>
  <c r="T459" i="5"/>
  <c r="T460" i="5"/>
  <c r="T461" i="5"/>
  <c r="T462" i="5"/>
  <c r="T463" i="5"/>
  <c r="T465" i="5"/>
  <c r="T467" i="5"/>
  <c r="T468" i="5"/>
  <c r="T469" i="5"/>
  <c r="T470" i="5"/>
  <c r="T471" i="5"/>
  <c r="T472" i="5"/>
  <c r="T473" i="5"/>
  <c r="T474" i="5"/>
  <c r="T475" i="5"/>
  <c r="T477" i="5"/>
  <c r="T479" i="5"/>
  <c r="T480" i="5"/>
  <c r="T481" i="5"/>
  <c r="T482" i="5"/>
  <c r="T483" i="5"/>
  <c r="T484" i="5"/>
  <c r="T485" i="5"/>
  <c r="T486" i="5"/>
  <c r="T487" i="5"/>
  <c r="T489" i="5"/>
  <c r="T490" i="5"/>
  <c r="T491" i="5"/>
  <c r="T492" i="5"/>
  <c r="T493" i="5"/>
  <c r="T494" i="5"/>
  <c r="T495" i="5"/>
  <c r="T496" i="5"/>
  <c r="T497" i="5"/>
  <c r="T498" i="5"/>
  <c r="T499" i="5"/>
  <c r="T501" i="5"/>
  <c r="T503" i="5"/>
  <c r="T504" i="5"/>
  <c r="T505" i="5"/>
  <c r="T506" i="5"/>
  <c r="T507" i="5"/>
  <c r="T508" i="5"/>
  <c r="T509" i="5"/>
  <c r="T510" i="5"/>
  <c r="T511" i="5"/>
  <c r="T513" i="5"/>
  <c r="T514" i="5"/>
  <c r="T515" i="5"/>
  <c r="T516" i="5"/>
  <c r="T517" i="5"/>
  <c r="T518" i="5"/>
  <c r="T519" i="5"/>
  <c r="T520" i="5"/>
  <c r="T521" i="5"/>
  <c r="T522" i="5"/>
  <c r="T523" i="5"/>
  <c r="T525" i="5"/>
  <c r="T526" i="5"/>
  <c r="T527" i="5"/>
  <c r="T528" i="5"/>
  <c r="T529" i="5"/>
  <c r="T530" i="5"/>
  <c r="T531" i="5"/>
  <c r="T532" i="5"/>
  <c r="T533" i="5"/>
  <c r="T534" i="5"/>
  <c r="T535" i="5"/>
  <c r="T537" i="5"/>
  <c r="T538" i="5"/>
  <c r="T539" i="5"/>
  <c r="T540" i="5"/>
  <c r="T541" i="5"/>
  <c r="T542" i="5"/>
  <c r="T543" i="5"/>
  <c r="T544" i="5"/>
  <c r="T545" i="5"/>
  <c r="T546" i="5"/>
  <c r="T547" i="5"/>
  <c r="T549" i="5"/>
  <c r="T550" i="5"/>
  <c r="T551" i="5"/>
  <c r="T552" i="5"/>
  <c r="T553" i="5"/>
  <c r="T554" i="5"/>
  <c r="T555" i="5"/>
  <c r="T556" i="5"/>
  <c r="T557" i="5"/>
  <c r="T558" i="5"/>
  <c r="T559" i="5"/>
  <c r="T561" i="5"/>
  <c r="T562" i="5"/>
  <c r="T563" i="5"/>
  <c r="T564" i="5"/>
  <c r="T565" i="5"/>
  <c r="T566" i="5"/>
  <c r="T567" i="5"/>
  <c r="T568" i="5"/>
  <c r="T569" i="5"/>
  <c r="T570" i="5"/>
  <c r="T571" i="5"/>
  <c r="T573" i="5"/>
  <c r="T575" i="5"/>
  <c r="T576" i="5"/>
  <c r="T577" i="5"/>
  <c r="T578" i="5"/>
  <c r="T579" i="5"/>
  <c r="T580" i="5"/>
  <c r="T581" i="5"/>
  <c r="T582" i="5"/>
  <c r="T583" i="5"/>
  <c r="T585" i="5"/>
  <c r="T586" i="5"/>
  <c r="T587" i="5"/>
  <c r="T588" i="5"/>
  <c r="T589" i="5"/>
  <c r="T590" i="5"/>
  <c r="T591" i="5"/>
  <c r="T592" i="5"/>
  <c r="T593" i="5"/>
  <c r="T594" i="5"/>
  <c r="T595" i="5"/>
  <c r="T597" i="5"/>
  <c r="T599" i="5"/>
  <c r="T600" i="5"/>
  <c r="T601" i="5"/>
  <c r="T602" i="5"/>
  <c r="T603" i="5"/>
  <c r="T604" i="5"/>
  <c r="T605" i="5"/>
  <c r="T606" i="5"/>
  <c r="T607" i="5"/>
  <c r="T609" i="5"/>
  <c r="T611" i="5"/>
  <c r="T612" i="5"/>
  <c r="T613" i="5"/>
  <c r="T614" i="5"/>
  <c r="T615" i="5"/>
  <c r="T616" i="5"/>
  <c r="T617" i="5"/>
  <c r="T618" i="5"/>
  <c r="T619" i="5"/>
  <c r="T621" i="5"/>
  <c r="T623" i="5"/>
  <c r="T624" i="5"/>
  <c r="T625" i="5"/>
  <c r="T626" i="5"/>
  <c r="T627" i="5"/>
  <c r="T628" i="5"/>
  <c r="T629" i="5"/>
  <c r="T630" i="5"/>
  <c r="T631" i="5"/>
  <c r="T633" i="5"/>
  <c r="T634" i="5"/>
  <c r="T635" i="5"/>
  <c r="T636" i="5"/>
  <c r="T637" i="5"/>
  <c r="T638" i="5"/>
  <c r="T639" i="5"/>
  <c r="T640" i="5"/>
  <c r="T641" i="5"/>
  <c r="T642" i="5"/>
  <c r="T643" i="5"/>
  <c r="T645" i="5"/>
  <c r="T647" i="5"/>
  <c r="T648" i="5"/>
  <c r="T649" i="5"/>
  <c r="T650" i="5"/>
  <c r="T651" i="5"/>
  <c r="T652" i="5"/>
  <c r="T653" i="5"/>
  <c r="T654" i="5"/>
  <c r="T655" i="5"/>
  <c r="T657" i="5"/>
  <c r="T658" i="5"/>
  <c r="T659" i="5"/>
  <c r="T660" i="5"/>
  <c r="T661" i="5"/>
  <c r="T662" i="5"/>
  <c r="T663" i="5"/>
  <c r="T664" i="5"/>
  <c r="T665" i="5"/>
  <c r="T666" i="5"/>
  <c r="T667" i="5"/>
  <c r="T669" i="5"/>
  <c r="T670" i="5"/>
  <c r="T671" i="5"/>
  <c r="T672" i="5"/>
  <c r="T673" i="5"/>
  <c r="T674" i="5"/>
  <c r="T675" i="5"/>
  <c r="T676" i="5"/>
  <c r="T677" i="5"/>
  <c r="T678" i="5"/>
  <c r="T679" i="5"/>
  <c r="T681" i="5"/>
  <c r="T682" i="5"/>
  <c r="T683" i="5"/>
  <c r="T684" i="5"/>
  <c r="T685" i="5"/>
  <c r="T686" i="5"/>
  <c r="T687" i="5"/>
  <c r="T688" i="5"/>
  <c r="T689" i="5"/>
  <c r="T690" i="5"/>
  <c r="T691" i="5"/>
  <c r="T693" i="5"/>
  <c r="T694" i="5"/>
  <c r="T695" i="5"/>
  <c r="T696" i="5"/>
  <c r="T697" i="5"/>
  <c r="T698" i="5"/>
  <c r="T699" i="5"/>
  <c r="T700" i="5"/>
  <c r="T701" i="5"/>
  <c r="T702" i="5"/>
  <c r="T703" i="5"/>
  <c r="T705" i="5"/>
  <c r="T706" i="5"/>
  <c r="T707" i="5"/>
  <c r="T708" i="5"/>
  <c r="T709" i="5"/>
  <c r="T710" i="5"/>
  <c r="T711" i="5"/>
  <c r="T712" i="5"/>
  <c r="T713" i="5"/>
  <c r="T714" i="5"/>
  <c r="T715" i="5"/>
  <c r="T717" i="5"/>
  <c r="T719" i="5"/>
  <c r="T720" i="5"/>
  <c r="T721" i="5"/>
  <c r="T722" i="5"/>
  <c r="T723" i="5"/>
  <c r="T724" i="5"/>
  <c r="T725" i="5"/>
  <c r="T726" i="5"/>
  <c r="T727" i="5"/>
  <c r="T729" i="5"/>
  <c r="T730" i="5"/>
  <c r="T731" i="5"/>
  <c r="T732" i="5"/>
  <c r="T733" i="5"/>
  <c r="T734" i="5"/>
  <c r="T735" i="5"/>
  <c r="T736" i="5"/>
  <c r="T737" i="5"/>
  <c r="T738" i="5"/>
  <c r="T739" i="5"/>
  <c r="T741" i="5"/>
  <c r="T743" i="5"/>
  <c r="T744" i="5"/>
  <c r="T745" i="5"/>
  <c r="T746" i="5"/>
  <c r="T747" i="5"/>
  <c r="T748" i="5"/>
  <c r="T749" i="5"/>
  <c r="T750" i="5"/>
  <c r="T751" i="5"/>
  <c r="T753" i="5"/>
  <c r="T755" i="5"/>
  <c r="T756" i="5"/>
  <c r="T757" i="5"/>
  <c r="T758" i="5"/>
  <c r="T759" i="5"/>
  <c r="T760" i="5"/>
  <c r="T761" i="5"/>
  <c r="T762" i="5"/>
  <c r="T763" i="5"/>
  <c r="T765" i="5"/>
  <c r="T767" i="5"/>
  <c r="T768" i="5"/>
  <c r="T769" i="5"/>
  <c r="T770" i="5"/>
  <c r="T771" i="5"/>
  <c r="T772" i="5"/>
  <c r="T773" i="5"/>
  <c r="T774" i="5"/>
  <c r="T775" i="5"/>
  <c r="T777" i="5"/>
  <c r="T778" i="5"/>
  <c r="T779" i="5"/>
  <c r="T780" i="5"/>
  <c r="T781" i="5"/>
  <c r="T782" i="5"/>
  <c r="T783" i="5"/>
  <c r="T784" i="5"/>
  <c r="T785" i="5"/>
  <c r="T786" i="5"/>
  <c r="T787" i="5"/>
  <c r="T789" i="5"/>
  <c r="T791" i="5"/>
  <c r="T792" i="5"/>
  <c r="T793" i="5"/>
  <c r="T794" i="5"/>
  <c r="T795" i="5"/>
  <c r="T796" i="5"/>
  <c r="T797" i="5"/>
  <c r="T798" i="5"/>
  <c r="T799" i="5"/>
  <c r="T801" i="5"/>
  <c r="T802" i="5"/>
  <c r="T803" i="5"/>
  <c r="T804" i="5"/>
  <c r="T805" i="5"/>
  <c r="T806" i="5"/>
  <c r="T807" i="5"/>
  <c r="T808" i="5"/>
  <c r="T809" i="5"/>
  <c r="T810" i="5"/>
  <c r="T811" i="5"/>
  <c r="T813" i="5"/>
  <c r="T814" i="5"/>
  <c r="T815" i="5"/>
  <c r="T816" i="5"/>
  <c r="T817" i="5"/>
  <c r="T818" i="5"/>
  <c r="T819" i="5"/>
  <c r="T820" i="5"/>
  <c r="T821" i="5"/>
  <c r="T822" i="5"/>
  <c r="T823" i="5"/>
  <c r="T825" i="5"/>
  <c r="T826" i="5"/>
  <c r="T827" i="5"/>
  <c r="T828" i="5"/>
  <c r="T829" i="5"/>
  <c r="T830" i="5"/>
  <c r="T831" i="5"/>
  <c r="T832" i="5"/>
  <c r="T833" i="5"/>
  <c r="T834" i="5"/>
  <c r="T835" i="5"/>
  <c r="T837" i="5"/>
  <c r="T838" i="5"/>
  <c r="T839" i="5"/>
  <c r="T840" i="5"/>
  <c r="T841" i="5"/>
  <c r="T842" i="5"/>
  <c r="T843" i="5"/>
  <c r="T844" i="5"/>
  <c r="T845" i="5"/>
  <c r="T846" i="5"/>
  <c r="T847" i="5"/>
  <c r="T849" i="5"/>
  <c r="T850" i="5"/>
  <c r="T851" i="5"/>
  <c r="T852" i="5"/>
  <c r="T853" i="5"/>
  <c r="T854" i="5"/>
  <c r="T855" i="5"/>
  <c r="T856" i="5"/>
  <c r="T857" i="5"/>
  <c r="T858" i="5"/>
  <c r="T859" i="5"/>
  <c r="T861" i="5"/>
  <c r="T863" i="5"/>
  <c r="T864" i="5"/>
  <c r="T865" i="5"/>
  <c r="T866" i="5"/>
  <c r="T867" i="5"/>
  <c r="T868" i="5"/>
  <c r="T869" i="5"/>
  <c r="T870" i="5"/>
  <c r="T871" i="5"/>
  <c r="T873" i="5"/>
  <c r="T874" i="5"/>
  <c r="T875" i="5"/>
  <c r="T876" i="5"/>
  <c r="T877" i="5"/>
  <c r="T878" i="5"/>
  <c r="T879" i="5"/>
  <c r="T880" i="5"/>
  <c r="T881" i="5"/>
  <c r="T882" i="5"/>
  <c r="T883" i="5"/>
  <c r="T885" i="5"/>
  <c r="T887" i="5"/>
  <c r="T888" i="5"/>
  <c r="T889" i="5"/>
  <c r="T890" i="5"/>
  <c r="T891" i="5"/>
  <c r="T892" i="5"/>
  <c r="T893" i="5"/>
  <c r="T894" i="5"/>
  <c r="T895" i="5"/>
  <c r="T897" i="5"/>
  <c r="T899" i="5"/>
  <c r="T900" i="5"/>
  <c r="T901" i="5"/>
  <c r="T902" i="5"/>
  <c r="T903" i="5"/>
  <c r="T904" i="5"/>
  <c r="T905" i="5"/>
  <c r="T906" i="5"/>
  <c r="T907" i="5"/>
  <c r="T909" i="5"/>
  <c r="T911" i="5"/>
  <c r="T912" i="5"/>
  <c r="T913" i="5"/>
  <c r="T914" i="5"/>
  <c r="T915" i="5"/>
  <c r="T916" i="5"/>
  <c r="T917" i="5"/>
  <c r="T918" i="5"/>
  <c r="T919" i="5"/>
  <c r="T921" i="5"/>
  <c r="T922" i="5"/>
  <c r="T923" i="5"/>
  <c r="T924" i="5"/>
  <c r="T925" i="5"/>
  <c r="T926" i="5"/>
  <c r="T927" i="5"/>
  <c r="T928" i="5"/>
  <c r="T929" i="5"/>
  <c r="T930" i="5"/>
  <c r="T931" i="5"/>
  <c r="T933" i="5"/>
  <c r="T935" i="5"/>
  <c r="T936" i="5"/>
  <c r="T937" i="5"/>
  <c r="T938" i="5"/>
  <c r="T939" i="5"/>
  <c r="T940" i="5"/>
  <c r="T941" i="5"/>
  <c r="T942" i="5"/>
  <c r="T943" i="5"/>
  <c r="T945" i="5"/>
  <c r="T946" i="5"/>
  <c r="T947" i="5"/>
  <c r="T948" i="5"/>
  <c r="T949" i="5"/>
  <c r="T950" i="5"/>
  <c r="T951" i="5"/>
  <c r="T952" i="5"/>
  <c r="T953" i="5"/>
  <c r="T954" i="5"/>
  <c r="T955" i="5"/>
  <c r="T957" i="5"/>
  <c r="T958" i="5"/>
  <c r="T959" i="5"/>
  <c r="T960" i="5"/>
  <c r="T961" i="5"/>
  <c r="T962" i="5"/>
  <c r="T963" i="5"/>
  <c r="T964" i="5"/>
  <c r="T965" i="5"/>
  <c r="T966" i="5"/>
  <c r="T967" i="5"/>
  <c r="T969" i="5"/>
  <c r="T970" i="5"/>
  <c r="T971" i="5"/>
  <c r="T972" i="5"/>
  <c r="T973" i="5"/>
  <c r="T974" i="5"/>
  <c r="T975" i="5"/>
  <c r="T976" i="5"/>
  <c r="T977" i="5"/>
  <c r="T978" i="5"/>
  <c r="T979" i="5"/>
  <c r="T981" i="5"/>
  <c r="T982" i="5"/>
  <c r="T983" i="5"/>
  <c r="T984" i="5"/>
  <c r="T985" i="5"/>
  <c r="T986" i="5"/>
  <c r="T987" i="5"/>
  <c r="T988" i="5"/>
  <c r="T989" i="5"/>
  <c r="T990" i="5"/>
  <c r="T991" i="5"/>
  <c r="T993" i="5"/>
  <c r="T994" i="5"/>
  <c r="T995" i="5"/>
  <c r="T996" i="5"/>
  <c r="T997" i="5"/>
  <c r="T998" i="5"/>
  <c r="T999" i="5"/>
  <c r="T1000" i="5"/>
  <c r="T1001" i="5"/>
  <c r="T1002" i="5"/>
  <c r="T1003" i="5"/>
  <c r="T1005" i="5"/>
  <c r="T1007" i="5"/>
  <c r="T1008" i="5"/>
  <c r="T1009" i="5"/>
  <c r="T1010" i="5"/>
  <c r="T1011" i="5"/>
  <c r="T1012" i="5"/>
  <c r="T1013" i="5"/>
  <c r="T1014" i="5"/>
  <c r="T1015" i="5"/>
  <c r="T1017" i="5"/>
  <c r="T1018" i="5"/>
  <c r="T1019" i="5"/>
  <c r="T1020" i="5"/>
  <c r="T1021" i="5"/>
  <c r="T1022" i="5"/>
  <c r="T1023" i="5"/>
  <c r="T1024" i="5"/>
  <c r="T1025" i="5"/>
  <c r="T1026" i="5"/>
  <c r="T1027" i="5"/>
  <c r="T1029" i="5"/>
  <c r="T1031" i="5"/>
  <c r="T1032" i="5"/>
  <c r="T1033" i="5"/>
  <c r="T1034" i="5"/>
  <c r="T1035" i="5"/>
  <c r="T1036" i="5"/>
  <c r="T1037" i="5"/>
  <c r="T1038" i="5"/>
  <c r="T1039" i="5"/>
  <c r="T1041" i="5"/>
  <c r="T1043" i="5"/>
  <c r="T1044" i="5"/>
  <c r="T1045" i="5"/>
  <c r="T1046" i="5"/>
  <c r="T1047" i="5"/>
  <c r="T1048" i="5"/>
  <c r="T1049" i="5"/>
  <c r="T1050" i="5"/>
  <c r="T1051" i="5"/>
  <c r="T1053" i="5"/>
  <c r="T1055" i="5"/>
  <c r="T1056" i="5"/>
  <c r="T1057" i="5"/>
  <c r="T1058" i="5"/>
  <c r="T1059" i="5"/>
  <c r="T1060" i="5"/>
  <c r="T1061" i="5"/>
  <c r="T1062" i="5"/>
  <c r="T1063" i="5"/>
  <c r="T1065" i="5"/>
  <c r="T1066" i="5"/>
  <c r="T1067" i="5"/>
  <c r="T1068" i="5"/>
  <c r="T1069" i="5"/>
  <c r="T1070" i="5"/>
  <c r="T1071" i="5"/>
  <c r="T1072" i="5"/>
  <c r="T1073" i="5"/>
  <c r="T1074" i="5"/>
  <c r="T1075" i="5"/>
  <c r="T1077" i="5"/>
  <c r="T1079" i="5"/>
  <c r="T1080" i="5"/>
  <c r="T1081" i="5"/>
  <c r="T1082" i="5"/>
  <c r="T1083" i="5"/>
  <c r="T1084" i="5"/>
  <c r="T1085" i="5"/>
  <c r="T1086" i="5"/>
  <c r="T1087" i="5"/>
  <c r="T1089" i="5"/>
  <c r="T1090" i="5"/>
  <c r="T1091" i="5"/>
  <c r="T1092" i="5"/>
  <c r="T1093" i="5"/>
  <c r="T1094" i="5"/>
  <c r="T1095" i="5"/>
  <c r="T1096" i="5"/>
  <c r="T1097" i="5"/>
  <c r="T1098" i="5"/>
  <c r="T1099" i="5"/>
  <c r="T1101" i="5"/>
  <c r="T1102" i="5"/>
  <c r="T1103" i="5"/>
  <c r="T1104" i="5"/>
  <c r="T1105" i="5"/>
  <c r="T1106" i="5"/>
  <c r="T1107" i="5"/>
  <c r="T1108" i="5"/>
  <c r="T1109" i="5"/>
  <c r="T1110" i="5"/>
  <c r="T1111" i="5"/>
  <c r="T1113" i="5"/>
  <c r="T1114" i="5"/>
  <c r="T1115" i="5"/>
  <c r="T1116" i="5"/>
  <c r="T1117" i="5"/>
  <c r="T1118" i="5"/>
  <c r="T1119" i="5"/>
  <c r="T1120" i="5"/>
  <c r="T1121" i="5"/>
  <c r="T1122" i="5"/>
  <c r="T1123" i="5"/>
  <c r="T1125" i="5"/>
  <c r="T1126" i="5"/>
  <c r="T1127" i="5"/>
  <c r="T1128" i="5"/>
  <c r="T1129" i="5"/>
  <c r="T1130" i="5"/>
  <c r="T1131" i="5"/>
  <c r="T1132" i="5"/>
  <c r="T1133" i="5"/>
  <c r="T1134" i="5"/>
  <c r="T1135" i="5"/>
  <c r="T1137" i="5"/>
  <c r="T1138" i="5"/>
  <c r="T1139" i="5"/>
  <c r="T1140" i="5"/>
  <c r="T1141" i="5"/>
  <c r="T1142" i="5"/>
  <c r="T1143" i="5"/>
  <c r="T1144" i="5"/>
  <c r="T1145" i="5"/>
  <c r="T1146" i="5"/>
  <c r="T1147" i="5"/>
  <c r="T1149" i="5"/>
  <c r="T1151" i="5"/>
  <c r="T1152" i="5"/>
  <c r="T1153" i="5"/>
  <c r="T1154" i="5"/>
  <c r="T1155" i="5"/>
  <c r="T1156" i="5"/>
  <c r="T1157" i="5"/>
  <c r="T1158" i="5"/>
  <c r="T1159" i="5"/>
  <c r="T1161" i="5"/>
  <c r="T1162" i="5"/>
  <c r="T1163" i="5"/>
  <c r="T1164" i="5"/>
  <c r="T1165" i="5"/>
  <c r="T1166" i="5"/>
  <c r="T1167" i="5"/>
  <c r="T1168" i="5"/>
  <c r="T1169" i="5"/>
  <c r="T1170" i="5"/>
  <c r="T1171" i="5"/>
  <c r="T1173" i="5"/>
  <c r="T1175" i="5"/>
  <c r="T1176" i="5"/>
  <c r="T1177" i="5"/>
  <c r="T1178" i="5"/>
  <c r="T1179" i="5"/>
  <c r="T1180" i="5"/>
  <c r="T1181" i="5"/>
  <c r="T1182" i="5"/>
  <c r="T1183" i="5"/>
  <c r="T1185" i="5"/>
  <c r="T1187" i="5"/>
  <c r="T1188" i="5"/>
  <c r="T1189" i="5"/>
  <c r="T1190" i="5"/>
  <c r="T1191" i="5"/>
  <c r="T1192" i="5"/>
  <c r="T1193" i="5"/>
  <c r="T1194" i="5"/>
  <c r="T1195" i="5"/>
  <c r="T1197" i="5"/>
  <c r="T1199" i="5"/>
  <c r="T1200" i="5"/>
  <c r="T1201" i="5"/>
  <c r="T1202" i="5"/>
  <c r="T1203" i="5"/>
  <c r="T1204" i="5"/>
  <c r="T1205" i="5"/>
  <c r="T1206" i="5"/>
  <c r="T1207" i="5"/>
  <c r="T1209" i="5"/>
  <c r="T1210" i="5"/>
  <c r="T1211" i="5"/>
  <c r="T1212" i="5"/>
  <c r="T1213" i="5"/>
  <c r="T1214" i="5"/>
  <c r="T1215" i="5"/>
  <c r="T1216" i="5"/>
  <c r="T1217" i="5"/>
  <c r="T1218" i="5"/>
  <c r="T1219" i="5"/>
  <c r="T1221" i="5"/>
  <c r="T1223" i="5"/>
  <c r="T1224" i="5"/>
  <c r="T1225" i="5"/>
  <c r="T1226" i="5"/>
  <c r="T1227" i="5"/>
  <c r="T1228" i="5"/>
  <c r="T1229" i="5"/>
  <c r="T1230" i="5"/>
  <c r="T1231" i="5"/>
  <c r="T1233" i="5"/>
  <c r="T1234" i="5"/>
  <c r="T1235" i="5"/>
  <c r="T1236" i="5"/>
  <c r="T1237" i="5"/>
  <c r="T1238" i="5"/>
  <c r="T1239" i="5"/>
  <c r="T1240" i="5"/>
  <c r="T1241" i="5"/>
  <c r="T1242" i="5"/>
  <c r="T1243"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4" i="6"/>
  <c r="G95" i="6"/>
  <c r="G96" i="6"/>
  <c r="G98" i="6"/>
  <c r="G99" i="6"/>
  <c r="G108" i="6"/>
  <c r="G109" i="6"/>
  <c r="G111" i="6"/>
  <c r="G10" i="6"/>
  <c r="H10" i="6"/>
  <c r="G13" i="6"/>
  <c r="H13" i="6"/>
  <c r="D13" i="6" s="1"/>
  <c r="G5" i="6"/>
  <c r="H5" i="6"/>
  <c r="F6" i="6"/>
  <c r="H6" i="6" s="1"/>
  <c r="D6" i="6" s="1"/>
  <c r="G6" i="6"/>
  <c r="G12" i="6"/>
  <c r="H12" i="6"/>
  <c r="H14" i="6"/>
  <c r="G15" i="6"/>
  <c r="H15" i="6"/>
  <c r="D15" i="6" s="1"/>
  <c r="H16" i="6"/>
  <c r="I4" i="6"/>
  <c r="I5" i="6"/>
  <c r="C5" i="6" s="1"/>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61" i="5"/>
  <c r="X146" i="5"/>
  <c r="X162" i="5"/>
  <c r="X178" i="5"/>
  <c r="X191" i="5"/>
  <c r="X207" i="5"/>
  <c r="X223" i="5"/>
  <c r="X239" i="5"/>
  <c r="X255" i="5"/>
  <c r="X271" i="5"/>
  <c r="X287" i="5"/>
  <c r="X304" i="5"/>
  <c r="X356" i="5"/>
  <c r="X364" i="5"/>
  <c r="X402" i="5"/>
  <c r="X414" i="5"/>
  <c r="X426" i="5"/>
  <c r="X444" i="5"/>
  <c r="X468" i="5"/>
  <c r="X492" i="5"/>
  <c r="X522" i="5"/>
  <c r="X534" i="5"/>
  <c r="X576" i="5"/>
  <c r="X618" i="5"/>
  <c r="X654" i="5"/>
  <c r="X672" i="5"/>
  <c r="X678" i="5"/>
  <c r="X690" i="5"/>
  <c r="X696" i="5"/>
  <c r="X732" i="5"/>
  <c r="X745" i="5"/>
  <c r="X750" i="5"/>
  <c r="X786" i="5"/>
  <c r="X840" i="5"/>
  <c r="X858" i="5"/>
  <c r="X876" i="5"/>
  <c r="X906" i="5"/>
  <c r="X912" i="5"/>
  <c r="X930" i="5"/>
  <c r="X972" i="5"/>
  <c r="X1008" i="5"/>
  <c r="X1033" i="5"/>
  <c r="X1038" i="5"/>
  <c r="X1068" i="5"/>
  <c r="X1110" i="5"/>
  <c r="X1141" i="5"/>
  <c r="X1146" i="5"/>
  <c r="X1182" i="5"/>
  <c r="X1194" i="5"/>
  <c r="X1245" i="5"/>
  <c r="X1308" i="5"/>
  <c r="X1320" i="5"/>
  <c r="X1380" i="5"/>
  <c r="X1410" i="5"/>
  <c r="X1428" i="5"/>
  <c r="X1446" i="5"/>
  <c r="X1452" i="5"/>
  <c r="X1536" i="5"/>
  <c r="X1554" i="5"/>
  <c r="X1560" i="5"/>
  <c r="X1578" i="5"/>
  <c r="X1632" i="5"/>
  <c r="X1650" i="5"/>
  <c r="X1674" i="5"/>
  <c r="X1698" i="5"/>
  <c r="X1722" i="5"/>
  <c r="X1746" i="5"/>
  <c r="X1776" i="5"/>
  <c r="X1800" i="5"/>
  <c r="X1806" i="5"/>
  <c r="X1818" i="5"/>
  <c r="X1831" i="5"/>
  <c r="X1836" i="5"/>
  <c r="X1878" i="5"/>
  <c r="X1908" i="5"/>
  <c r="X1920" i="5"/>
  <c r="X1962" i="5"/>
  <c r="X1992" i="5"/>
  <c r="X2010" i="5"/>
  <c r="X2028" i="5"/>
  <c r="X2070" i="5"/>
  <c r="X2136" i="5"/>
  <c r="X2172" i="5"/>
  <c r="X2190" i="5"/>
  <c r="X2226" i="5"/>
  <c r="X2256" i="5"/>
  <c r="X2262" i="5"/>
  <c r="X2316" i="5"/>
  <c r="X2346" i="5"/>
  <c r="X2376" i="5"/>
  <c r="X2436"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2" i="6"/>
  <c r="D10"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E10" i="5" l="1"/>
  <c r="X10" i="5" s="1"/>
  <c r="R10" i="5"/>
  <c r="J10" i="5"/>
  <c r="I10" i="5"/>
  <c r="H10" i="5"/>
  <c r="F10" i="5"/>
  <c r="E11" i="5"/>
  <c r="X11" i="5" s="1"/>
  <c r="R11" i="5"/>
  <c r="J11" i="5"/>
  <c r="I11" i="5"/>
  <c r="H11" i="5"/>
  <c r="F11" i="5"/>
  <c r="AB9" i="5"/>
  <c r="V9" i="5"/>
  <c r="G9" i="5"/>
  <c r="F2502" i="5"/>
  <c r="R2502" i="5"/>
  <c r="I2502" i="5"/>
  <c r="G2502" i="5"/>
  <c r="H2502" i="5"/>
  <c r="E2502" i="5"/>
  <c r="X2502" i="5" s="1"/>
  <c r="J2502" i="5"/>
  <c r="I7" i="5"/>
  <c r="J7" i="5"/>
  <c r="I8" i="5"/>
  <c r="G10" i="5"/>
  <c r="F2500" i="5"/>
  <c r="R7" i="5"/>
  <c r="J8" i="5"/>
  <c r="F12" i="5"/>
  <c r="S7" i="5"/>
  <c r="R8" i="5"/>
  <c r="G12" i="5"/>
  <c r="J2500" i="5"/>
  <c r="H12" i="5"/>
  <c r="J2499" i="5"/>
  <c r="V2501" i="5"/>
  <c r="S9" i="5"/>
  <c r="I12" i="5"/>
  <c r="V6" i="5"/>
  <c r="E7" i="5"/>
  <c r="X7" i="5" s="1"/>
  <c r="I2500" i="5"/>
  <c r="H112" i="6"/>
  <c r="D112" i="6" s="1"/>
  <c r="C15" i="6"/>
  <c r="C13" i="6"/>
  <c r="C12" i="6"/>
  <c r="C11" i="6"/>
  <c r="C10" i="6"/>
  <c r="D9" i="6"/>
  <c r="C9" i="6"/>
  <c r="R15" i="4"/>
  <c r="R14" i="4"/>
  <c r="S14" i="4" s="1"/>
  <c r="R13" i="4"/>
  <c r="S15" i="4"/>
  <c r="T48" i="4"/>
  <c r="U48" i="4" s="1"/>
  <c r="T45" i="4"/>
  <c r="U45" i="4" s="1"/>
  <c r="R18" i="4"/>
  <c r="R17" i="4"/>
  <c r="S18" i="4"/>
  <c r="T50" i="4"/>
  <c r="U49" i="4" s="1"/>
  <c r="S19" i="4"/>
  <c r="T19" i="4" s="1"/>
  <c r="T18" i="4"/>
  <c r="U20" i="4"/>
  <c r="U21" i="4"/>
  <c r="V21" i="4" s="1"/>
  <c r="U44" i="4"/>
  <c r="U43" i="4"/>
  <c r="V51" i="4"/>
  <c r="W51" i="4" s="1"/>
  <c r="T47" i="4"/>
  <c r="U47" i="4" s="1"/>
  <c r="C6" i="6"/>
  <c r="C4" i="6"/>
  <c r="G114" i="4"/>
  <c r="G41" i="4"/>
  <c r="F124" i="6"/>
  <c r="G53" i="4"/>
  <c r="G65" i="4"/>
  <c r="G77" i="4"/>
  <c r="B5" i="5"/>
  <c r="G89" i="4"/>
  <c r="D41" i="4"/>
  <c r="D101" i="4"/>
  <c r="D53" i="4"/>
  <c r="D114" i="4"/>
  <c r="D65" i="4"/>
  <c r="D77" i="4"/>
  <c r="H6" i="5" l="1"/>
  <c r="F6" i="5"/>
  <c r="R6" i="5"/>
  <c r="J6" i="5"/>
  <c r="T6" i="5" s="1"/>
  <c r="I6" i="5"/>
  <c r="R2501" i="5"/>
  <c r="I2501" i="5"/>
  <c r="H2501" i="5"/>
  <c r="E2501" i="5"/>
  <c r="X2501" i="5" s="1"/>
  <c r="J2501" i="5"/>
  <c r="F2501" i="5"/>
  <c r="E9" i="5"/>
  <c r="X9" i="5" s="1"/>
  <c r="R9" i="5"/>
  <c r="J9" i="5"/>
  <c r="I9" i="5"/>
  <c r="H9" i="5"/>
  <c r="F9" i="5"/>
  <c r="G2501" i="5"/>
  <c r="C112" i="6"/>
  <c r="S13" i="4"/>
  <c r="S12" i="4"/>
  <c r="T12" i="4" s="1"/>
  <c r="U18" i="4"/>
  <c r="U19" i="4"/>
  <c r="T14" i="4"/>
  <c r="T13" i="4"/>
  <c r="U50" i="4"/>
  <c r="V50" i="4" s="1"/>
  <c r="W50" i="4" s="1"/>
  <c r="X50" i="4" s="1"/>
  <c r="S16" i="4"/>
  <c r="S17" i="4"/>
  <c r="T17" i="4" s="1"/>
  <c r="U17" i="4" s="1"/>
  <c r="V17" i="4" s="1"/>
  <c r="V47" i="4"/>
  <c r="V46" i="4"/>
  <c r="V18" i="4"/>
  <c r="V48" i="4"/>
  <c r="V49" i="4"/>
  <c r="V45" i="4"/>
  <c r="V44" i="4"/>
  <c r="W21" i="4"/>
  <c r="X21" i="4" s="1"/>
  <c r="V20" i="4"/>
  <c r="W20" i="4" s="1"/>
  <c r="V19" i="4"/>
  <c r="X51" i="4"/>
  <c r="Y51" i="4" s="1"/>
  <c r="V5" i="5"/>
  <c r="AB5" i="5"/>
  <c r="X6" i="5" l="1"/>
  <c r="W49" i="4"/>
  <c r="U13" i="4"/>
  <c r="U12" i="4"/>
  <c r="V12" i="4" s="1"/>
  <c r="T15" i="4"/>
  <c r="T16" i="4"/>
  <c r="U16" i="4" s="1"/>
  <c r="W17" i="4"/>
  <c r="X20" i="4"/>
  <c r="Y20" i="4" s="1"/>
  <c r="X49" i="4"/>
  <c r="Y49" i="4" s="1"/>
  <c r="W44" i="4"/>
  <c r="W48" i="4"/>
  <c r="X48" i="4" s="1"/>
  <c r="W47" i="4"/>
  <c r="Z51" i="4"/>
  <c r="AA51" i="4" s="1"/>
  <c r="Y50" i="4"/>
  <c r="Z50" i="4" s="1"/>
  <c r="W19" i="4"/>
  <c r="X19" i="4" s="1"/>
  <c r="W18" i="4"/>
  <c r="W46" i="4"/>
  <c r="W45" i="4"/>
  <c r="V16" i="4"/>
  <c r="W16" i="4" s="1"/>
  <c r="Y21" i="4"/>
  <c r="Z21" i="4" s="1"/>
  <c r="F5" i="5"/>
  <c r="E5" i="5"/>
  <c r="H5" i="5"/>
  <c r="R5" i="5"/>
  <c r="J5" i="5"/>
  <c r="I5" i="5"/>
  <c r="G5" i="5"/>
  <c r="S6" i="5"/>
  <c r="U15" i="4" l="1"/>
  <c r="V15" i="4" s="1"/>
  <c r="U14" i="4"/>
  <c r="Y48" i="4"/>
  <c r="Z48" i="4" s="1"/>
  <c r="Z49" i="4"/>
  <c r="AA49" i="4" s="1"/>
  <c r="X47" i="4"/>
  <c r="Y47" i="4" s="1"/>
  <c r="X46" i="4"/>
  <c r="AB51" i="4"/>
  <c r="AC51" i="4" s="1"/>
  <c r="X18" i="4"/>
  <c r="Y18" i="4" s="1"/>
  <c r="X17" i="4"/>
  <c r="Y19" i="4"/>
  <c r="Z19" i="4" s="1"/>
  <c r="Z20" i="4"/>
  <c r="X45" i="4"/>
  <c r="X44" i="4"/>
  <c r="AA50" i="4"/>
  <c r="AB50" i="4" s="1"/>
  <c r="X5" i="5"/>
  <c r="G124" i="6" a="1"/>
  <c r="G124" i="6" s="1"/>
  <c r="S5" i="5"/>
  <c r="H124" i="6" l="1"/>
  <c r="D124" i="6" s="1"/>
  <c r="C124" i="6"/>
  <c r="V13" i="4"/>
  <c r="V14" i="4"/>
  <c r="AC50" i="4"/>
  <c r="Z47" i="4"/>
  <c r="AA47" i="4" s="1"/>
  <c r="AB49" i="4"/>
  <c r="AC49" i="4" s="1"/>
  <c r="AA48" i="4"/>
  <c r="AB48" i="4" s="1"/>
  <c r="Y44" i="4"/>
  <c r="Y46" i="4"/>
  <c r="Z46" i="4" s="1"/>
  <c r="Y45" i="4"/>
  <c r="Y17" i="4"/>
  <c r="Z17" i="4" s="1"/>
  <c r="Z18" i="4"/>
  <c r="T5" i="5"/>
  <c r="W12" i="4" l="1"/>
  <c r="X12" i="4" s="1"/>
  <c r="W13" i="4"/>
  <c r="W14" i="4"/>
  <c r="W15" i="4"/>
  <c r="AC48" i="4"/>
  <c r="AA46" i="4"/>
  <c r="AB46" i="4" s="1"/>
  <c r="Z45" i="4"/>
  <c r="AA45" i="4" s="1"/>
  <c r="Z44" i="4"/>
  <c r="AB47" i="4"/>
  <c r="AC47" i="4" s="1"/>
  <c r="X16" i="4" l="1"/>
  <c r="Y16" i="4" s="1"/>
  <c r="X15" i="4"/>
  <c r="X14" i="4"/>
  <c r="X13" i="4"/>
  <c r="AB45" i="4"/>
  <c r="AA44" i="4"/>
  <c r="AB44" i="4" s="1"/>
  <c r="AC46" i="4"/>
  <c r="AC45" i="4"/>
  <c r="Y12" i="4" l="1"/>
  <c r="Z12" i="4" s="1"/>
  <c r="AA12" i="4" s="1"/>
  <c r="Y13" i="4"/>
  <c r="Y15" i="4"/>
  <c r="Z15" i="4" s="1"/>
  <c r="Y14" i="4"/>
  <c r="Z16" i="4"/>
  <c r="AC44" i="4"/>
  <c r="A114" i="6" l="1"/>
  <c r="G114" i="6" s="1"/>
  <c r="S42" i="4"/>
  <c r="T42" i="4" s="1"/>
  <c r="U42" i="4" s="1"/>
  <c r="B30" i="4"/>
  <c r="G7" i="6" s="1"/>
  <c r="H7" i="6" s="1"/>
  <c r="Z13" i="4"/>
  <c r="AA13" i="4" s="1" a="1"/>
  <c r="AA13" i="4" s="1"/>
  <c r="Z14" i="4"/>
  <c r="V42" i="4" l="1"/>
  <c r="W42" i="4" s="1"/>
  <c r="V43" i="4"/>
  <c r="W43" i="4" s="1"/>
  <c r="X43" i="4" s="1"/>
  <c r="Y43" i="4" s="1"/>
  <c r="A17" i="6"/>
  <c r="F39" i="6" s="1"/>
  <c r="O30" i="4"/>
  <c r="P42" i="4" s="1"/>
  <c r="B42" i="4" s="1"/>
  <c r="A28" i="6" s="1"/>
  <c r="AA14" i="4" a="1"/>
  <c r="AA14" i="4" s="1"/>
  <c r="A115" i="6"/>
  <c r="G115" i="6" s="1"/>
  <c r="B31" i="4"/>
  <c r="D7" i="6"/>
  <c r="C7" i="6"/>
  <c r="X42" i="4" l="1"/>
  <c r="Y42" i="4" s="1"/>
  <c r="Z42" i="4" s="1"/>
  <c r="AA42" i="4" s="1"/>
  <c r="P54" i="4"/>
  <c r="B102" i="4" s="1"/>
  <c r="A83" i="6" s="1"/>
  <c r="F17" i="6"/>
  <c r="H17" i="6" s="1"/>
  <c r="F28" i="6"/>
  <c r="H28" i="6" s="1"/>
  <c r="C28" i="6" s="1"/>
  <c r="O31" i="4"/>
  <c r="A18" i="6"/>
  <c r="B32" i="4"/>
  <c r="A116" i="6"/>
  <c r="G116" i="6" s="1"/>
  <c r="AA15" i="4" a="1"/>
  <c r="AA15" i="4" s="1"/>
  <c r="D17" i="6"/>
  <c r="C17" i="6"/>
  <c r="D28" i="6"/>
  <c r="K114" i="6"/>
  <c r="F98" i="6"/>
  <c r="H98" i="6" s="1"/>
  <c r="F114" i="6"/>
  <c r="F50" i="6"/>
  <c r="H39" i="6"/>
  <c r="B115" i="4"/>
  <c r="A94" i="6" s="1"/>
  <c r="B137" i="4"/>
  <c r="A111" i="6" s="1"/>
  <c r="B135" i="4"/>
  <c r="A110" i="6" s="1"/>
  <c r="B133" i="4"/>
  <c r="A109" i="6" s="1"/>
  <c r="B131" i="4"/>
  <c r="A108" i="6" s="1"/>
  <c r="B119" i="4"/>
  <c r="A97" i="6" s="1"/>
  <c r="B117" i="4"/>
  <c r="A95" i="6" s="1"/>
  <c r="B54" i="4"/>
  <c r="A39" i="6" s="1"/>
  <c r="B90" i="4"/>
  <c r="A72" i="6" s="1"/>
  <c r="Z43" i="4" l="1"/>
  <c r="AA43" i="4" s="1"/>
  <c r="AB43" i="4" s="1"/>
  <c r="AC43" i="4" s="1"/>
  <c r="B66" i="4"/>
  <c r="A50" i="6" s="1"/>
  <c r="B120" i="4"/>
  <c r="A98" i="6" s="1"/>
  <c r="B78" i="4"/>
  <c r="A61" i="6" s="1"/>
  <c r="A117" i="6"/>
  <c r="G117" i="6" s="1"/>
  <c r="B33" i="4"/>
  <c r="A19" i="6"/>
  <c r="O32" i="4"/>
  <c r="F29" i="6"/>
  <c r="H29" i="6" s="1"/>
  <c r="F18" i="6"/>
  <c r="H18" i="6" s="1"/>
  <c r="F40" i="6"/>
  <c r="P43" i="4"/>
  <c r="B43" i="4" s="1"/>
  <c r="A29" i="6" s="1"/>
  <c r="P55" i="4"/>
  <c r="AA16" i="4" a="1"/>
  <c r="AA16" i="4" s="1"/>
  <c r="C39" i="6"/>
  <c r="D39" i="6"/>
  <c r="H50" i="6"/>
  <c r="F61" i="6"/>
  <c r="B2" i="6"/>
  <c r="H114" i="6"/>
  <c r="D98" i="6"/>
  <c r="C98" i="6"/>
  <c r="AB42" i="4" l="1"/>
  <c r="AC42" i="4" s="1"/>
  <c r="A118" i="6"/>
  <c r="G118" i="6" s="1"/>
  <c r="B34" i="4"/>
  <c r="B103" i="4"/>
  <c r="A84" i="6" s="1"/>
  <c r="B79" i="4"/>
  <c r="A62" i="6" s="1"/>
  <c r="B121" i="4"/>
  <c r="A99" i="6" s="1"/>
  <c r="B67" i="4"/>
  <c r="A51" i="6" s="1"/>
  <c r="B55" i="4"/>
  <c r="A40" i="6" s="1"/>
  <c r="B91" i="4"/>
  <c r="A73" i="6" s="1"/>
  <c r="H40" i="6"/>
  <c r="F51" i="6"/>
  <c r="F115" i="6"/>
  <c r="H115" i="6" s="1"/>
  <c r="F99" i="6"/>
  <c r="H99" i="6" s="1"/>
  <c r="D18" i="6"/>
  <c r="C18" i="6"/>
  <c r="C29" i="6"/>
  <c r="K115" i="6"/>
  <c r="D29" i="6"/>
  <c r="P44" i="4"/>
  <c r="B44" i="4" s="1"/>
  <c r="A30" i="6" s="1"/>
  <c r="P56" i="4"/>
  <c r="F41" i="6"/>
  <c r="F30" i="6"/>
  <c r="H30" i="6" s="1"/>
  <c r="F19" i="6"/>
  <c r="H19" i="6" s="1"/>
  <c r="A20" i="6"/>
  <c r="O33" i="4"/>
  <c r="AA17" i="4" a="1"/>
  <c r="AA17" i="4" s="1"/>
  <c r="C114" i="6"/>
  <c r="D114" i="6"/>
  <c r="H61" i="6"/>
  <c r="F72" i="6"/>
  <c r="D50" i="6"/>
  <c r="C50" i="6"/>
  <c r="D99" i="6" l="1"/>
  <c r="C99" i="6"/>
  <c r="F20" i="6"/>
  <c r="H20" i="6" s="1"/>
  <c r="F42" i="6"/>
  <c r="F31" i="6"/>
  <c r="H31" i="6" s="1"/>
  <c r="C115" i="6"/>
  <c r="D115" i="6"/>
  <c r="C19" i="6"/>
  <c r="D19" i="6"/>
  <c r="F62" i="6"/>
  <c r="H51" i="6"/>
  <c r="D30" i="6"/>
  <c r="K116" i="6"/>
  <c r="C30" i="6"/>
  <c r="D40" i="6"/>
  <c r="C40" i="6"/>
  <c r="B80" i="4"/>
  <c r="A63" i="6" s="1"/>
  <c r="B92" i="4"/>
  <c r="A74" i="6" s="1"/>
  <c r="B122" i="4"/>
  <c r="A100" i="6" s="1"/>
  <c r="B68" i="4"/>
  <c r="A52" i="6" s="1"/>
  <c r="B104" i="4"/>
  <c r="A85" i="6" s="1"/>
  <c r="B56" i="4"/>
  <c r="A41" i="6" s="1"/>
  <c r="H41" i="6"/>
  <c r="F52" i="6"/>
  <c r="F116" i="6"/>
  <c r="H116" i="6" s="1"/>
  <c r="F100" i="6"/>
  <c r="H100" i="6" s="1"/>
  <c r="P45" i="4"/>
  <c r="B45" i="4" s="1"/>
  <c r="A31" i="6" s="1"/>
  <c r="P57" i="4"/>
  <c r="AA18" i="4" a="1"/>
  <c r="AA18" i="4" s="1"/>
  <c r="A119" i="6"/>
  <c r="G119" i="6" s="1"/>
  <c r="B35" i="4"/>
  <c r="A21" i="6"/>
  <c r="O34" i="4"/>
  <c r="H72" i="6"/>
  <c r="F83" i="6"/>
  <c r="H83" i="6" s="1"/>
  <c r="D61" i="6"/>
  <c r="C61" i="6"/>
  <c r="D41" i="6" l="1"/>
  <c r="C41" i="6"/>
  <c r="D51" i="6"/>
  <c r="C51" i="6"/>
  <c r="F73" i="6"/>
  <c r="H62" i="6"/>
  <c r="P58" i="4"/>
  <c r="P46" i="4"/>
  <c r="B46" i="4" s="1"/>
  <c r="A32" i="6" s="1"/>
  <c r="F21" i="6"/>
  <c r="H21" i="6" s="1"/>
  <c r="F32" i="6"/>
  <c r="H32" i="6" s="1"/>
  <c r="F43" i="6"/>
  <c r="A22" i="6"/>
  <c r="O35" i="4"/>
  <c r="D31" i="6"/>
  <c r="K117" i="6"/>
  <c r="C31" i="6"/>
  <c r="F53" i="6"/>
  <c r="F117" i="6"/>
  <c r="H117" i="6" s="1"/>
  <c r="H42" i="6"/>
  <c r="F101" i="6"/>
  <c r="H101" i="6" s="1"/>
  <c r="C20" i="6"/>
  <c r="D20" i="6"/>
  <c r="A120" i="6"/>
  <c r="B36" i="4"/>
  <c r="D100" i="6"/>
  <c r="C100" i="6"/>
  <c r="B69" i="4"/>
  <c r="A53" i="6" s="1"/>
  <c r="B105" i="4"/>
  <c r="A86" i="6" s="1"/>
  <c r="B81" i="4"/>
  <c r="A64" i="6" s="1"/>
  <c r="B93" i="4"/>
  <c r="A75" i="6" s="1"/>
  <c r="B57" i="4"/>
  <c r="A42" i="6" s="1"/>
  <c r="B123" i="4"/>
  <c r="A101" i="6" s="1"/>
  <c r="D116" i="6"/>
  <c r="C116" i="6"/>
  <c r="F63" i="6"/>
  <c r="H52" i="6"/>
  <c r="AA19" i="4" a="1"/>
  <c r="AA19" i="4" s="1"/>
  <c r="D83" i="6"/>
  <c r="C83" i="6"/>
  <c r="D72" i="6"/>
  <c r="C72" i="6"/>
  <c r="O36" i="4" l="1"/>
  <c r="A23" i="6"/>
  <c r="F44" i="6"/>
  <c r="F33" i="6"/>
  <c r="H33" i="6" s="1"/>
  <c r="F22" i="6"/>
  <c r="H22" i="6" s="1"/>
  <c r="H43" i="6"/>
  <c r="F54" i="6"/>
  <c r="F118" i="6"/>
  <c r="H118" i="6" s="1"/>
  <c r="F102" i="6"/>
  <c r="H102" i="6" s="1"/>
  <c r="D32" i="6"/>
  <c r="C32" i="6"/>
  <c r="K118" i="6"/>
  <c r="D21" i="6"/>
  <c r="C21" i="6"/>
  <c r="C101" i="6"/>
  <c r="D101" i="6"/>
  <c r="C42" i="6"/>
  <c r="D42" i="6"/>
  <c r="B70" i="4"/>
  <c r="A54" i="6" s="1"/>
  <c r="B124" i="4"/>
  <c r="A102" i="6" s="1"/>
  <c r="B82" i="4"/>
  <c r="A65" i="6" s="1"/>
  <c r="B106" i="4"/>
  <c r="A87" i="6" s="1"/>
  <c r="B94" i="4"/>
  <c r="A76" i="6" s="1"/>
  <c r="B58" i="4"/>
  <c r="A43" i="6" s="1"/>
  <c r="D117" i="6"/>
  <c r="C117" i="6"/>
  <c r="C62" i="6"/>
  <c r="D62" i="6"/>
  <c r="F64" i="6"/>
  <c r="H53" i="6"/>
  <c r="F84" i="6"/>
  <c r="H84" i="6" s="1"/>
  <c r="H73" i="6"/>
  <c r="A121" i="6"/>
  <c r="B37" i="4"/>
  <c r="F94" i="6"/>
  <c r="F109" i="6" s="1"/>
  <c r="H109" i="6" s="1"/>
  <c r="D52" i="6"/>
  <c r="C52" i="6"/>
  <c r="F74" i="6"/>
  <c r="H63" i="6"/>
  <c r="AA20" i="4" a="1"/>
  <c r="AA20" i="4" s="1"/>
  <c r="P47" i="4"/>
  <c r="B47" i="4" s="1"/>
  <c r="A33" i="6" s="1"/>
  <c r="P59" i="4"/>
  <c r="F110" i="6" l="1"/>
  <c r="H110" i="6" s="1"/>
  <c r="D110" i="6" s="1"/>
  <c r="F95" i="6"/>
  <c r="F96" i="6" s="1"/>
  <c r="H96" i="6" s="1"/>
  <c r="O37" i="4"/>
  <c r="A24" i="6"/>
  <c r="D102" i="6"/>
  <c r="C102" i="6"/>
  <c r="D73" i="6"/>
  <c r="C73" i="6"/>
  <c r="D118" i="6"/>
  <c r="C118" i="6"/>
  <c r="F111" i="6"/>
  <c r="H111" i="6" s="1"/>
  <c r="C111" i="6" s="1"/>
  <c r="D84" i="6"/>
  <c r="C84" i="6"/>
  <c r="F65" i="6"/>
  <c r="H54" i="6"/>
  <c r="H94" i="6"/>
  <c r="C94" i="6" s="1"/>
  <c r="B95" i="4"/>
  <c r="A77" i="6" s="1"/>
  <c r="B83" i="4"/>
  <c r="A66" i="6" s="1"/>
  <c r="B71" i="4"/>
  <c r="A55" i="6" s="1"/>
  <c r="B59" i="4"/>
  <c r="A44" i="6" s="1"/>
  <c r="B125" i="4"/>
  <c r="A103" i="6" s="1"/>
  <c r="B107" i="4"/>
  <c r="A88" i="6" s="1"/>
  <c r="D53" i="6"/>
  <c r="C53" i="6"/>
  <c r="D43" i="6"/>
  <c r="C43" i="6"/>
  <c r="D22" i="6"/>
  <c r="C22" i="6"/>
  <c r="H64" i="6"/>
  <c r="F75" i="6"/>
  <c r="F108" i="6"/>
  <c r="H108" i="6" s="1"/>
  <c r="C108" i="6" s="1"/>
  <c r="D63" i="6"/>
  <c r="C63" i="6"/>
  <c r="F103" i="6"/>
  <c r="H103" i="6" s="1"/>
  <c r="F119" i="6"/>
  <c r="H119" i="6" s="1"/>
  <c r="H44" i="6"/>
  <c r="F55" i="6"/>
  <c r="C33" i="6"/>
  <c r="K119" i="6"/>
  <c r="D33" i="6"/>
  <c r="F85" i="6"/>
  <c r="H85" i="6" s="1"/>
  <c r="H74" i="6"/>
  <c r="A122" i="6"/>
  <c r="B38" i="4"/>
  <c r="P60" i="4"/>
  <c r="P48" i="4"/>
  <c r="B48" i="4" s="1"/>
  <c r="A34" i="6" s="1"/>
  <c r="AA21" i="4" a="1"/>
  <c r="AA21" i="4" s="1"/>
  <c r="D94" i="6"/>
  <c r="C110" i="6"/>
  <c r="D109" i="6"/>
  <c r="C109" i="6"/>
  <c r="H95" i="6"/>
  <c r="D108" i="6" l="1"/>
  <c r="H65" i="6"/>
  <c r="F76" i="6"/>
  <c r="F66" i="6"/>
  <c r="H55" i="6"/>
  <c r="A123" i="6"/>
  <c r="B39" i="4"/>
  <c r="D44" i="6"/>
  <c r="C44" i="6"/>
  <c r="C119" i="6"/>
  <c r="D119" i="6"/>
  <c r="B126" i="4"/>
  <c r="A104" i="6" s="1"/>
  <c r="B108" i="4"/>
  <c r="A89" i="6" s="1"/>
  <c r="B96" i="4"/>
  <c r="A78" i="6" s="1"/>
  <c r="B84" i="4"/>
  <c r="A67" i="6" s="1"/>
  <c r="B72" i="4"/>
  <c r="A56" i="6" s="1"/>
  <c r="B60" i="4"/>
  <c r="A45" i="6" s="1"/>
  <c r="C103" i="6"/>
  <c r="D103" i="6"/>
  <c r="AA22" i="4"/>
  <c r="AA23" i="4" s="1"/>
  <c r="O38" i="4"/>
  <c r="A25" i="6"/>
  <c r="D111" i="6"/>
  <c r="D74" i="6"/>
  <c r="C74" i="6"/>
  <c r="H75" i="6"/>
  <c r="F86" i="6"/>
  <c r="H86" i="6" s="1"/>
  <c r="D85" i="6"/>
  <c r="C85" i="6"/>
  <c r="D64" i="6"/>
  <c r="C64" i="6"/>
  <c r="D54" i="6"/>
  <c r="C54" i="6"/>
  <c r="P49" i="4"/>
  <c r="B49" i="4" s="1"/>
  <c r="A35" i="6" s="1"/>
  <c r="P61" i="4"/>
  <c r="D96" i="6"/>
  <c r="C96" i="6"/>
  <c r="C95" i="6"/>
  <c r="D95" i="6"/>
  <c r="P62" i="4" l="1"/>
  <c r="P50" i="4"/>
  <c r="B50" i="4" s="1"/>
  <c r="A36" i="6" s="1"/>
  <c r="Q41" i="4"/>
  <c r="B41" i="4" s="1"/>
  <c r="A27" i="6" s="1"/>
  <c r="Q53" i="4"/>
  <c r="B61" i="4"/>
  <c r="A46" i="6" s="1"/>
  <c r="B109" i="4"/>
  <c r="A90" i="6" s="1"/>
  <c r="B73" i="4"/>
  <c r="A57" i="6" s="1"/>
  <c r="B127" i="4"/>
  <c r="A105" i="6" s="1"/>
  <c r="B85" i="4"/>
  <c r="A68" i="6" s="1"/>
  <c r="B97" i="4"/>
  <c r="A79" i="6" s="1"/>
  <c r="A26" i="6"/>
  <c r="O39" i="4"/>
  <c r="D75" i="6"/>
  <c r="C75" i="6"/>
  <c r="D55" i="6"/>
  <c r="C55" i="6"/>
  <c r="F77" i="6"/>
  <c r="H66" i="6"/>
  <c r="C86" i="6"/>
  <c r="D86" i="6"/>
  <c r="H76" i="6"/>
  <c r="F87" i="6"/>
  <c r="H87" i="6" s="1"/>
  <c r="C65" i="6"/>
  <c r="D65" i="6"/>
  <c r="C76" i="6" l="1"/>
  <c r="D76" i="6"/>
  <c r="B101" i="4"/>
  <c r="A82" i="6" s="1"/>
  <c r="B53" i="4"/>
  <c r="A38" i="6" s="1"/>
  <c r="B89" i="4"/>
  <c r="A71" i="6" s="1"/>
  <c r="B77" i="4"/>
  <c r="A60" i="6" s="1"/>
  <c r="B65" i="4"/>
  <c r="A49" i="6" s="1"/>
  <c r="C87" i="6"/>
  <c r="D87" i="6"/>
  <c r="D66" i="6"/>
  <c r="C66" i="6"/>
  <c r="B98" i="4"/>
  <c r="A80" i="6" s="1"/>
  <c r="B74" i="4"/>
  <c r="A58" i="6" s="1"/>
  <c r="B86" i="4"/>
  <c r="A69" i="6" s="1"/>
  <c r="B110" i="4"/>
  <c r="A91" i="6" s="1"/>
  <c r="B128" i="4"/>
  <c r="A106" i="6" s="1"/>
  <c r="B62" i="4"/>
  <c r="A47" i="6" s="1"/>
  <c r="F88" i="6"/>
  <c r="H88" i="6" s="1"/>
  <c r="H77" i="6"/>
  <c r="P51" i="4"/>
  <c r="B51" i="4" s="1"/>
  <c r="A37" i="6" s="1"/>
  <c r="P63" i="4"/>
  <c r="H125" i="6" l="1"/>
  <c r="D2" i="6" s="1"/>
  <c r="B99" i="4"/>
  <c r="A81" i="6" s="1"/>
  <c r="B87" i="4"/>
  <c r="A70" i="6" s="1"/>
  <c r="B111" i="4"/>
  <c r="A92" i="6" s="1"/>
  <c r="B75" i="4"/>
  <c r="A59" i="6" s="1"/>
  <c r="B129" i="4"/>
  <c r="A107" i="6" s="1"/>
  <c r="B63" i="4"/>
  <c r="A48" i="6" s="1"/>
  <c r="D88" i="6"/>
  <c r="C88" i="6"/>
  <c r="C77" i="6"/>
  <c r="D7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<sst xmlns="http://schemas.openxmlformats.org/spreadsheetml/2006/main" count="27989" uniqueCount="20063">
  <si>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</si>
  <si>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</si>
  <si>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</si>
  <si>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</si>
  <si>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</si>
  <si>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</si>
  <si>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</si>
  <si>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</si>
  <si>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</si>
  <si>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</si>
  <si>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</si>
  <si>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</si>
  <si>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</si>
  <si>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</si>
  <si>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</si>
  <si>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</si>
  <si>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</si>
  <si>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</si>
  <si>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</si>
  <si>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</si>
  <si>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</si>
  <si>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</si>
  <si>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</si>
  <si>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</si>
  <si>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</si>
  <si>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</si>
  <si>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</si>
  <si>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</si>
  <si>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</si>
  <si>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</si>
  <si>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</si>
  <si>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</si>
  <si>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</si>
  <si>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</si>
  <si>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</si>
  <si>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</si>
  <si>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</si>
  <si>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</si>
  <si>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</si>
  <si>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</si>
  <si>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</si>
  <si>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</si>
  <si>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</si>
  <si>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</si>
  <si>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</si>
  <si>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</si>
  <si>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</si>
  <si>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</si>
  <si>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</si>
  <si>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</si>
  <si>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</si>
  <si>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</si>
  <si>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</si>
  <si>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</si>
  <si>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</si>
  <si>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</si>
  <si>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</si>
  <si>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</si>
  <si>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</si>
  <si>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</si>
  <si>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</si>
  <si>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</si>
  <si>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</si>
  <si>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</si>
  <si>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</si>
  <si>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</si>
  <si>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</si>
  <si>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</si>
  <si>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</si>
  <si>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</si>
  <si>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</si>
  <si>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</si>
  <si>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</si>
  <si>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</si>
  <si>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</si>
  <si>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</si>
  <si>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</si>
  <si>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</si>
  <si>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</si>
  <si>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</si>
  <si>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</si>
  <si>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</si>
  <si>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</si>
  <si>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</si>
  <si>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</si>
  <si>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</si>
  <si>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</si>
  <si>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</si>
  <si>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</si>
  <si>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</si>
  <si>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</si>
  <si>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</si>
  <si>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</si>
  <si>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</si>
  <si>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</si>
  <si>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</si>
  <si>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</si>
  <si>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</si>
  <si>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</si>
  <si>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</si>
  <si>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</si>
  <si>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</si>
  <si>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</si>
  <si>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</si>
  <si>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</si>
  <si>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</si>
  <si>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</si>
  <si>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</si>
  <si>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</si>
  <si>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</si>
  <si>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</si>
  <si>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</si>
  <si>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</si>
  <si>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</si>
  <si>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</si>
  <si>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</si>
  <si>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</si>
  <si>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</si>
  <si>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</si>
  <si>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</si>
  <si>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</si>
  <si>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</si>
  <si>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</si>
  <si>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</si>
  <si>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</si>
  <si>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</si>
  <si>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</si>
  <si>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</si>
  <si>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</si>
  <si>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</si>
  <si>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</si>
  <si>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</si>
  <si>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</si>
  <si>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</si>
  <si>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</si>
  <si>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</si>
  <si>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</si>
  <si>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</si>
  <si>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</si>
  <si>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</si>
  <si>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</si>
  <si>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</si>
  <si>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</si>
  <si>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</si>
  <si>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</si>
  <si>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</si>
  <si>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</si>
  <si>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</si>
  <si>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</si>
  <si>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</si>
  <si>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</si>
  <si>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</si>
  <si>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</si>
  <si>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</si>
  <si>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</si>
  <si>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</si>
  <si>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</si>
  <si>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</si>
  <si>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</si>
  <si>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</si>
  <si>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</si>
  <si>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</si>
  <si>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</si>
  <si>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</si>
  <si>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</si>
  <si>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</si>
  <si>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</si>
  <si>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</si>
  <si>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</si>
  <si>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</si>
  <si>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</si>
  <si>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</si>
  <si>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</si>
  <si>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</si>
  <si>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</si>
  <si>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</si>
  <si>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</si>
  <si>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</si>
  <si>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</si>
  <si>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</si>
  <si>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</si>
  <si>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</si>
  <si>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</si>
  <si>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</si>
  <si>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</si>
  <si>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</si>
  <si>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</si>
  <si>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</si>
  <si>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</si>
  <si>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</si>
  <si>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</si>
  <si>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</si>
  <si>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</si>
  <si>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</si>
  <si>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</si>
  <si>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</si>
  <si>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</si>
  <si>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</si>
  <si>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</si>
  <si>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</si>
  <si>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</si>
  <si>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</si>
  <si>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</si>
  <si>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</si>
  <si>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</si>
  <si>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</si>
  <si>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</si>
  <si>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</si>
  <si>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</si>
  <si>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</si>
  <si>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</si>
  <si>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</si>
  <si>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</si>
  <si>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</si>
  <si>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</si>
  <si>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</si>
  <si>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</si>
  <si>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</si>
  <si>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</si>
  <si>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</si>
  <si>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</si>
  <si>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</si>
  <si>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</si>
  <si>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</si>
  <si>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</si>
  <si>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</si>
  <si>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</si>
  <si>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</si>
  <si>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</si>
  <si>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</si>
  <si>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</si>
  <si>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</si>
  <si>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</si>
  <si>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</si>
  <si>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</si>
  <si>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</si>
  <si>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</si>
  <si>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</si>
  <si>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</si>
  <si>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</si>
  <si>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</si>
  <si>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</si>
  <si>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</si>
  <si>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</si>
  <si>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</si>
  <si>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</si>
  <si>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</si>
  <si>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</si>
  <si>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</si>
  <si>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</si>
  <si>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</si>
  <si>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</si>
  <si>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</si>
  <si>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</si>
  <si>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</si>
  <si>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</si>
  <si>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</si>
  <si>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</si>
  <si>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</si>
  <si>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</si>
  <si>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</si>
  <si>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</si>
  <si>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</si>
  <si>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</si>
  <si>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</si>
  <si>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</si>
  <si>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</si>
  <si>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</si>
  <si>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</si>
  <si>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</si>
  <si>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</si>
  <si>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</si>
  <si>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</si>
  <si>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</si>
  <si>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</si>
  <si>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</si>
  <si>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</si>
  <si>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</si>
  <si>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</si>
  <si>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</si>
  <si>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</si>
  <si>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</si>
  <si>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</si>
  <si>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</si>
  <si>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</si>
  <si>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</si>
  <si>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</si>
  <si>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</si>
  <si>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</si>
  <si>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</si>
  <si>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</si>
  <si>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</si>
  <si>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</si>
  <si>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</si>
  <si>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</si>
  <si>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</si>
  <si>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</si>
  <si>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</si>
  <si>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</si>
  <si>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</si>
  <si>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</si>
  <si>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</si>
  <si>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</si>
  <si>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</si>
  <si>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</si>
  <si>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</si>
  <si>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</si>
  <si>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</si>
  <si>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</si>
  <si>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</si>
  <si>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</si>
  <si>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</si>
  <si>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</si>
  <si>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</si>
  <si>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</si>
  <si>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</si>
  <si>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</si>
  <si>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</si>
  <si>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</si>
  <si>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</si>
  <si>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</si>
  <si>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</si>
  <si>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</si>
  <si>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</si>
  <si>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</si>
  <si>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</si>
  <si>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</si>
  <si>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</si>
  <si>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</si>
  <si>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</si>
  <si>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</si>
  <si>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</si>
  <si>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</si>
  <si>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</si>
  <si>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</si>
  <si>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</si>
  <si>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</si>
  <si>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</si>
  <si>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</si>
  <si>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</si>
  <si>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</si>
  <si>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</si>
  <si>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</si>
  <si>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</si>
  <si>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</si>
  <si>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</si>
  <si>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</si>
  <si>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</si>
  <si>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</si>
  <si>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</si>
  <si>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</si>
  <si>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</si>
  <si>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</si>
  <si>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</si>
  <si>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</si>
  <si>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</si>
  <si>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</si>
  <si>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</si>
  <si>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</si>
  <si>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</si>
  <si>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</si>
  <si>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</si>
  <si>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</si>
  <si>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</si>
  <si>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</si>
  <si>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</si>
  <si>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</si>
  <si>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</si>
  <si>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</si>
  <si>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</si>
  <si>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</si>
  <si>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</si>
  <si>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</si>
  <si>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</si>
  <si>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</si>
  <si>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</si>
  <si>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</si>
  <si>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</si>
  <si>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</si>
  <si>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</si>
  <si>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</si>
  <si>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</si>
  <si>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</si>
  <si>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</si>
  <si>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</si>
  <si>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</si>
  <si>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</si>
  <si>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</si>
  <si>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</si>
  <si>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</si>
  <si>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</si>
  <si>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</si>
  <si>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</si>
  <si>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</si>
  <si>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</si>
  <si>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</si>
  <si>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</si>
  <si>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</si>
  <si>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</si>
  <si>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</si>
  <si>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</si>
  <si>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</si>
  <si>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</si>
  <si>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</si>
  <si>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</si>
  <si>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</si>
  <si>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</si>
  <si>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</si>
  <si>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</si>
  <si>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</si>
  <si>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</si>
  <si>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</si>
  <si>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</si>
  <si>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</si>
  <si>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</si>
  <si>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</si>
  <si>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</si>
  <si>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</si>
  <si>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</si>
  <si>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</si>
  <si>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</si>
  <si>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</si>
  <si>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</si>
  <si>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</si>
  <si>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</si>
  <si>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</si>
  <si>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</si>
  <si>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</si>
  <si>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</si>
  <si>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</si>
  <si>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</si>
  <si>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</si>
  <si>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</si>
  <si>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</si>
  <si>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</si>
  <si>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</si>
  <si>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</si>
  <si>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</si>
  <si>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</si>
  <si>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</si>
  <si>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</si>
  <si>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</si>
  <si>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</si>
  <si>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</si>
  <si>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</si>
  <si>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</si>
  <si>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</si>
  <si>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</si>
  <si>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</si>
  <si>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</si>
  <si>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</si>
  <si>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</si>
  <si>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</si>
  <si>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</si>
  <si>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</si>
  <si>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</si>
  <si>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</si>
  <si>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</si>
  <si>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</si>
  <si>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</si>
  <si>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</si>
  <si>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</si>
  <si>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</si>
  <si>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</si>
  <si>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</si>
  <si>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</si>
  <si>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</si>
  <si>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</si>
  <si>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</si>
  <si>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</si>
  <si>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</si>
  <si>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</si>
  <si>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</si>
  <si>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</si>
  <si>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</si>
  <si>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</si>
  <si>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</si>
  <si>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</si>
  <si>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</si>
  <si>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</si>
  <si>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</si>
  <si>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</si>
  <si>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</si>
  <si>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</si>
  <si>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</si>
  <si>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</si>
  <si>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</si>
  <si>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</si>
  <si>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</si>
  <si>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</si>
  <si>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</si>
  <si>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</si>
  <si>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</si>
  <si>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</si>
  <si>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</si>
  <si>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</si>
  <si>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</si>
  <si>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</si>
  <si>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</si>
  <si>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</si>
  <si>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</si>
  <si>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</si>
  <si>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</si>
  <si>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</si>
  <si>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</si>
  <si>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</si>
  <si>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</si>
  <si>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</si>
  <si>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</si>
  <si>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</si>
  <si>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</si>
  <si>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</si>
  <si>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</si>
  <si>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</si>
  <si>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</si>
  <si>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</si>
  <si>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</si>
  <si>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</si>
  <si>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</si>
  <si>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</si>
  <si>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</si>
  <si>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</si>
  <si>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</si>
  <si>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</si>
  <si>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</si>
  <si>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</si>
  <si>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</si>
  <si>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</si>
  <si>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</si>
  <si>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</si>
  <si>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</si>
  <si>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</si>
  <si>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</si>
  <si>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</si>
  <si>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</si>
  <si>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</si>
  <si>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</si>
  <si>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</si>
  <si>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</si>
  <si>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</si>
  <si>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</si>
  <si>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</si>
  <si>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</si>
  <si>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</si>
  <si>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</si>
  <si>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</si>
  <si>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</si>
  <si>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</si>
  <si>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</si>
  <si>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</si>
  <si>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</si>
  <si>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</si>
  <si>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</si>
  <si>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</si>
  <si>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</si>
  <si>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</si>
  <si>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</si>
  <si>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</si>
  <si>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</si>
  <si>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</si>
  <si>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</si>
  <si>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</si>
  <si>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</si>
  <si>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</si>
  <si>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</si>
  <si>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</si>
  <si>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</si>
  <si>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</si>
  <si>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</si>
  <si>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</si>
  <si>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</si>
  <si>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</si>
  <si>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</si>
  <si>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</si>
  <si>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</si>
  <si>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</si>
  <si>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</si>
  <si>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</si>
  <si>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</si>
  <si>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</si>
  <si>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</si>
  <si>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</si>
  <si>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</si>
  <si>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</si>
  <si>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</si>
  <si>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</si>
  <si>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</si>
  <si>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</si>
  <si>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</si>
  <si>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</si>
  <si>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</si>
  <si>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</si>
  <si>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</si>
  <si>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</si>
  <si>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</si>
  <si>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</si>
  <si>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</si>
  <si>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</si>
  <si>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</si>
  <si>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</si>
  <si>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</si>
  <si>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</si>
  <si>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</si>
  <si>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</si>
  <si>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</si>
  <si>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</si>
  <si>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</si>
  <si>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</si>
  <si>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</si>
  <si>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</si>
  <si>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</si>
  <si>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</si>
  <si>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</si>
  <si>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</si>
  <si>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</si>
  <si>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</si>
  <si>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</si>
  <si>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</si>
  <si>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</si>
  <si>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</si>
  <si>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</si>
  <si>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</si>
  <si>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</si>
  <si>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</si>
  <si>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</si>
  <si>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</si>
  <si>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</si>
  <si>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</si>
  <si>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</si>
  <si>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</si>
  <si>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</si>
  <si>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</si>
  <si>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</si>
  <si>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</si>
  <si>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</si>
  <si>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</si>
  <si>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</si>
  <si>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</si>
  <si>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</si>
  <si>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</si>
  <si>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</si>
  <si>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</si>
  <si>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</si>
  <si>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</si>
  <si>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</si>
  <si>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</si>
  <si>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</si>
  <si>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</si>
  <si>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</si>
  <si>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</si>
  <si>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</si>
  <si>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</si>
  <si>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</si>
  <si>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</si>
  <si>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</si>
  <si>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</si>
  <si>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</si>
  <si>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</si>
  <si>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</si>
  <si>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</si>
  <si>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</si>
  <si>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</si>
  <si>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</si>
  <si>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</si>
  <si>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</si>
  <si>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</si>
  <si>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</si>
  <si>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</si>
  <si>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</si>
  <si>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</si>
  <si>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</si>
  <si>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</si>
  <si>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</si>
  <si>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</si>
  <si>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</si>
  <si>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</si>
  <si>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</si>
  <si>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</si>
  <si>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</si>
  <si>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</si>
  <si>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</si>
  <si>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</si>
  <si>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</si>
  <si>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</si>
  <si>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</si>
  <si>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</si>
  <si>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</si>
  <si>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</si>
  <si>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</si>
  <si>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</si>
  <si>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</si>
  <si>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</si>
  <si>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</si>
  <si>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</si>
  <si>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</si>
  <si>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</si>
  <si>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</si>
  <si>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</si>
  <si>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</si>
  <si>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</si>
  <si>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</si>
  <si>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</si>
  <si>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</si>
  <si>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</si>
  <si>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</si>
  <si>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</si>
  <si>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</si>
  <si>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</si>
  <si>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</si>
  <si>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</si>
  <si>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</si>
  <si>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</si>
  <si>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</si>
  <si>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</si>
  <si>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</si>
  <si>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</si>
  <si>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</si>
  <si>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</si>
  <si>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</si>
  <si>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</si>
  <si>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</si>
  <si>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</si>
  <si>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</si>
  <si>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</si>
  <si>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</si>
  <si>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</si>
  <si>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</si>
  <si>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</si>
  <si>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</si>
  <si>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</si>
  <si>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</si>
  <si>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</si>
  <si>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</si>
  <si>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</si>
  <si>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</si>
  <si>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</si>
  <si>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</si>
  <si>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</si>
  <si>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</si>
  <si>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</si>
  <si>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</si>
  <si>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</si>
  <si>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</si>
  <si>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</si>
  <si>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</si>
  <si>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</si>
  <si>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</si>
  <si>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</si>
  <si>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</si>
  <si>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</si>
  <si>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</si>
  <si>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</si>
  <si>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</si>
  <si>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</si>
  <si>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</si>
  <si>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</si>
  <si>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</si>
  <si>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</si>
  <si>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</si>
  <si>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</si>
  <si>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</si>
  <si>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</si>
  <si>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</si>
  <si>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</si>
  <si>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</si>
  <si>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</si>
  <si>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</si>
  <si>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</si>
  <si>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</si>
  <si>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</si>
  <si>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</si>
  <si>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</si>
  <si>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</si>
  <si>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</si>
  <si>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</si>
  <si>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</si>
  <si>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</si>
  <si>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</si>
  <si>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</si>
  <si>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</si>
  <si>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</si>
  <si>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</si>
  <si>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</si>
  <si>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</si>
  <si>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</si>
  <si>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</si>
  <si>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</si>
  <si>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</si>
  <si>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</si>
  <si>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</si>
  <si>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</si>
  <si>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</si>
  <si>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</si>
  <si>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</si>
  <si>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</si>
  <si>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</si>
  <si>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</si>
  <si>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</si>
  <si>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</si>
  <si>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</si>
  <si>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</si>
  <si>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</si>
  <si>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</si>
  <si>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</si>
  <si>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</si>
  <si>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</si>
  <si>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</si>
  <si>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</si>
  <si>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</si>
  <si>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</si>
  <si>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</si>
  <si>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</si>
  <si>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</si>
  <si>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</si>
  <si>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</si>
  <si>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</si>
  <si>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</si>
  <si>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</si>
  <si>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</si>
  <si>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</si>
  <si>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</si>
  <si>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</si>
  <si>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</si>
  <si>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</si>
  <si>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</si>
  <si>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</si>
  <si>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</si>
  <si>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</si>
  <si>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</si>
  <si>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</si>
  <si>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</si>
  <si>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</si>
  <si>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</si>
  <si>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</si>
  <si>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</si>
  <si>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</si>
  <si>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</si>
  <si>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</si>
  <si>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</si>
  <si>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</si>
  <si>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</si>
  <si>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</si>
  <si>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</si>
  <si>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</si>
  <si>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</si>
  <si>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</si>
  <si>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</si>
  <si>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</si>
  <si>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</si>
  <si>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</si>
  <si>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</si>
  <si>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</si>
  <si>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</si>
  <si>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</si>
  <si>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</si>
  <si>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</si>
  <si>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</si>
  <si>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</si>
  <si>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</si>
  <si>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</si>
  <si>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</si>
  <si>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</si>
  <si>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</si>
  <si>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</si>
  <si>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</si>
  <si>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</si>
  <si>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</si>
  <si>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</si>
  <si>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</si>
  <si>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</si>
  <si>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</si>
  <si>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</si>
  <si>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</si>
  <si>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</si>
  <si>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</si>
  <si>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</si>
  <si>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</si>
  <si>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</si>
  <si>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</si>
  <si>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</si>
  <si>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</si>
  <si>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</si>
  <si>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</si>
  <si>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</si>
  <si>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</si>
  <si>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</si>
  <si>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</si>
  <si>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</si>
  <si>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</si>
  <si>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</si>
  <si>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</si>
  <si>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</si>
  <si>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</si>
  <si>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</si>
  <si>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</si>
  <si>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</si>
  <si>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</si>
  <si>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</si>
  <si>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</si>
  <si>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</si>
  <si>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</si>
  <si>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</si>
  <si>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</si>
  <si>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</si>
  <si>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</si>
  <si>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</si>
  <si>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</si>
  <si>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</si>
  <si>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</si>
  <si>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</si>
  <si>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</si>
  <si>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</si>
  <si>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</si>
  <si>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</si>
  <si>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</si>
  <si>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</si>
  <si>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</si>
  <si>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</si>
  <si>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</si>
  <si>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</si>
  <si>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</si>
  <si>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</si>
  <si>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</si>
  <si>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</si>
  <si>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</si>
  <si>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</si>
  <si>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</si>
  <si>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</si>
  <si>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</si>
  <si>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</si>
  <si>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</si>
  <si>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</si>
  <si>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</si>
  <si>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</si>
  <si>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</si>
  <si>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</si>
  <si>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</si>
  <si>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</si>
  <si>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</si>
  <si>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</si>
  <si>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</si>
  <si>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</si>
  <si>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</si>
  <si>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</si>
  <si>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</si>
  <si>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</si>
  <si>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</si>
  <si>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</si>
  <si>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</si>
  <si>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</si>
  <si>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</si>
  <si>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</si>
  <si>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</si>
  <si>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</si>
  <si>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</si>
  <si>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</si>
  <si>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</si>
  <si>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</si>
  <si>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</si>
  <si>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</si>
  <si>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</si>
  <si>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</si>
  <si>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</si>
  <si>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</si>
  <si>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</si>
  <si>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</si>
  <si>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</si>
  <si>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</si>
  <si>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</si>
  <si>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</si>
  <si>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</si>
  <si>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</si>
  <si>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</si>
  <si>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</si>
  <si>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</si>
  <si>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</si>
  <si>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</si>
  <si>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</si>
  <si>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</si>
  <si>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</si>
  <si>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</si>
  <si>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</si>
  <si>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</si>
  <si>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</si>
  <si>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</si>
  <si>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</si>
  <si>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</si>
  <si>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</si>
  <si>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</si>
  <si>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</si>
  <si>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</si>
  <si>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</si>
  <si>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</si>
  <si>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</si>
  <si>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</si>
  <si>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</si>
  <si>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</si>
  <si>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</si>
  <si>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</si>
  <si>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</si>
  <si>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</si>
  <si>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</si>
  <si>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</si>
  <si>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</si>
  <si>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</si>
  <si>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</si>
  <si>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</si>
  <si>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</si>
  <si>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</si>
  <si>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</si>
  <si>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</si>
  <si>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</si>
  <si>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</si>
  <si>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</si>
  <si>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</si>
  <si>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</si>
  <si>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</si>
  <si>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</si>
  <si>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</si>
  <si>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</si>
  <si>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</si>
  <si>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</si>
  <si>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</si>
  <si>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</si>
  <si>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</si>
  <si>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</si>
  <si>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</si>
  <si>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</si>
  <si>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</si>
  <si>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</si>
  <si>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</si>
  <si>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</si>
  <si>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</si>
  <si>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</si>
  <si>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</si>
  <si>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</si>
  <si>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</si>
  <si>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</si>
  <si>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</si>
  <si>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</si>
  <si>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</si>
  <si>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</si>
  <si>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</si>
  <si>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</si>
  <si>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</si>
  <si>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</si>
  <si>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</si>
  <si>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</si>
  <si>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</si>
  <si>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</si>
  <si>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</si>
  <si>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</si>
  <si>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</si>
  <si>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</si>
  <si>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</si>
  <si>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</si>
  <si>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</si>
  <si>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</si>
  <si>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</si>
  <si>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</si>
  <si>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</si>
  <si>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</si>
  <si>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</si>
  <si>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</si>
  <si>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</si>
  <si>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</si>
  <si>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</si>
  <si>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</si>
  <si>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</si>
  <si>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</si>
  <si>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</si>
  <si>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</si>
  <si>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</si>
  <si>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</si>
  <si>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</si>
  <si>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</si>
  <si>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</si>
  <si>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</si>
  <si>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</si>
  <si>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</si>
  <si>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</si>
  <si>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</si>
  <si>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</si>
  <si>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</si>
  <si>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</si>
  <si>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</si>
  <si>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</si>
  <si>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</si>
  <si>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</si>
  <si>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</si>
  <si>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</si>
  <si>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</si>
  <si>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</si>
  <si>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</si>
  <si>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</si>
  <si>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</si>
  <si>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</si>
  <si>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</si>
  <si>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</si>
  <si>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</si>
  <si>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</si>
  <si>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</si>
  <si>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</si>
  <si>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</si>
  <si>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</si>
  <si>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</si>
  <si>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</si>
  <si>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</si>
  <si>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</si>
  <si>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</si>
  <si>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</si>
  <si>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</si>
  <si>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</si>
  <si>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</si>
  <si>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</si>
  <si>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</si>
  <si>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</si>
  <si>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</si>
  <si>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</si>
  <si>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</si>
  <si>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</si>
  <si>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</si>
  <si>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</si>
  <si>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</si>
  <si>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</si>
  <si>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</si>
  <si>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</si>
  <si>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</si>
  <si>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</si>
  <si>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</si>
  <si>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</si>
  <si>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</si>
  <si>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</si>
  <si>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</si>
  <si>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</si>
  <si>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</si>
  <si>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</si>
  <si>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</si>
  <si>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</si>
  <si>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</si>
  <si>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</si>
  <si>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</si>
  <si>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</si>
  <si>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</si>
  <si>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</si>
  <si>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</si>
  <si>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</si>
  <si>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</si>
  <si>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</si>
  <si>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</si>
  <si>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</si>
  <si>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</si>
  <si>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</si>
  <si>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</si>
  <si>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</si>
  <si>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</si>
  <si>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</si>
  <si>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</si>
  <si>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</si>
  <si>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</si>
  <si>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</si>
  <si>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</si>
  <si>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</si>
  <si>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</si>
  <si>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</si>
  <si>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</si>
  <si>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</si>
  <si>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</si>
  <si>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</si>
  <si>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</si>
  <si>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</si>
  <si>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</si>
  <si>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</si>
  <si>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</si>
  <si>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</si>
  <si>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</si>
  <si>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</si>
  <si>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</si>
  <si>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</si>
  <si>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</si>
  <si>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</si>
  <si>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</si>
  <si>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</si>
  <si>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</si>
  <si>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</si>
  <si>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</si>
  <si>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</si>
  <si>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</si>
  <si>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</si>
  <si>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</si>
  <si>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</si>
  <si>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</si>
  <si>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</si>
  <si>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</si>
  <si>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</si>
  <si>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</si>
  <si>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</si>
  <si>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</si>
  <si>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</si>
  <si>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</si>
  <si>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</si>
  <si>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</si>
  <si>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</si>
  <si>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</si>
  <si>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</si>
  <si>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</si>
  <si>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</si>
  <si>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</si>
  <si>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</si>
  <si>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</si>
  <si>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</si>
  <si>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</si>
  <si>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</si>
  <si>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</si>
  <si>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</si>
  <si>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</si>
  <si>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</si>
  <si>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</si>
  <si>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</si>
  <si>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</si>
  <si>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</si>
  <si>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</si>
  <si>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</si>
  <si>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</si>
  <si>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</si>
  <si>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</si>
  <si>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</si>
  <si>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</si>
  <si>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</si>
  <si>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</si>
  <si>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</si>
  <si>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</si>
  <si>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</si>
  <si>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</si>
  <si>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</si>
  <si>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</si>
  <si>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</si>
  <si>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</si>
  <si>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</si>
  <si>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</si>
  <si>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</si>
  <si>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</si>
  <si>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</si>
  <si>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</si>
  <si>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</si>
  <si>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</si>
  <si>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</si>
  <si>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</si>
  <si>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</si>
  <si>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</si>
  <si>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</si>
  <si>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</si>
  <si>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</si>
  <si>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</si>
  <si>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</si>
  <si>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</si>
  <si>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</si>
  <si>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</si>
  <si>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</si>
  <si>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</si>
  <si>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</si>
  <si>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</si>
  <si>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</si>
  <si>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</si>
  <si>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</si>
  <si>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</si>
  <si>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</si>
  <si>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</si>
  <si>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</si>
  <si>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</si>
  <si>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</si>
  <si>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</si>
  <si>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</si>
  <si>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</si>
  <si>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</si>
  <si>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</si>
  <si>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</si>
  <si>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</si>
  <si>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</si>
  <si>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</si>
  <si>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</si>
  <si>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</si>
  <si>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</si>
  <si>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</si>
  <si>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</si>
  <si>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</si>
  <si>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</si>
  <si>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</si>
  <si>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</si>
  <si>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</si>
  <si>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</si>
  <si>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</si>
  <si>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</si>
  <si>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</si>
  <si>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</si>
  <si>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</si>
  <si>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</si>
  <si>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</si>
  <si>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</si>
  <si>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</si>
  <si>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</si>
  <si>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</si>
  <si>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</si>
  <si>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</si>
  <si>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</si>
  <si>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</si>
  <si>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</si>
  <si>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</si>
  <si>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</si>
  <si>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</si>
  <si>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</si>
  <si>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</si>
  <si>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</si>
  <si>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</si>
  <si>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</si>
  <si>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</si>
  <si>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</si>
  <si>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</si>
  <si>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</si>
  <si>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</si>
  <si>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</si>
  <si>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</si>
  <si>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</si>
  <si>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</si>
  <si>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</si>
  <si>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</si>
  <si>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</si>
  <si>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</si>
  <si>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</si>
  <si>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</si>
  <si>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</si>
  <si>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</si>
  <si>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</si>
  <si>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</si>
  <si>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</si>
  <si>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</si>
  <si>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</si>
  <si>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</si>
  <si>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</si>
  <si>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</si>
  <si>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</si>
  <si>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</si>
  <si>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</si>
  <si>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</si>
  <si>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</si>
  <si>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</si>
  <si>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</si>
  <si>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</si>
  <si>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</si>
  <si>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</si>
  <si>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</si>
  <si>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</si>
  <si>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</si>
  <si>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</si>
  <si>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</si>
  <si>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</si>
  <si>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</si>
  <si>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</si>
  <si>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</si>
  <si>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</si>
  <si>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</si>
  <si>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</si>
  <si>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</si>
  <si>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</si>
  <si>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</si>
  <si>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</si>
  <si>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</si>
  <si>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</si>
  <si>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</si>
  <si>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</si>
  <si>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</si>
  <si>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</si>
  <si>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</si>
  <si>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</si>
  <si>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</si>
  <si>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</si>
  <si>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</si>
  <si>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</si>
  <si>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</si>
  <si>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</si>
  <si>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</si>
  <si>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</si>
  <si>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</si>
  <si>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</si>
  <si>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</si>
  <si>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</si>
  <si>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</si>
  <si>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</si>
  <si>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</si>
  <si>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</si>
  <si>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</si>
  <si>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</si>
  <si>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</si>
  <si>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</si>
  <si>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</si>
  <si>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</si>
  <si>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</si>
  <si>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</si>
  <si>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</si>
  <si>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</si>
  <si>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</si>
  <si>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</si>
  <si>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</si>
  <si>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</si>
  <si>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</si>
  <si>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</si>
  <si>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</si>
  <si>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</si>
  <si>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</si>
  <si>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</si>
  <si>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</si>
  <si>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</si>
  <si>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</si>
  <si>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</si>
  <si>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</si>
  <si>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</si>
  <si>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</si>
  <si>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</si>
  <si>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</si>
  <si>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</si>
  <si>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</si>
  <si>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</si>
  <si>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</si>
  <si>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</si>
  <si>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</si>
  <si>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</si>
  <si>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</si>
  <si>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</si>
  <si>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</si>
  <si>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</si>
  <si>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</si>
  <si>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</si>
  <si>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</si>
  <si>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</si>
  <si>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</si>
  <si>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</si>
  <si>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</si>
  <si>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</si>
  <si>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</si>
  <si>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</si>
  <si>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</si>
  <si>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</si>
  <si>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</si>
  <si>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</si>
  <si>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</si>
  <si>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</si>
  <si>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</si>
  <si>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</si>
  <si>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</si>
  <si>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</si>
  <si>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</si>
  <si>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</si>
  <si>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</si>
  <si>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</si>
  <si>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</si>
  <si>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</si>
  <si>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</si>
  <si>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</si>
  <si>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</si>
  <si>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</si>
  <si>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</si>
  <si>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</si>
  <si>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</si>
  <si>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</si>
  <si>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</si>
  <si>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</si>
  <si>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</si>
  <si>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</si>
  <si>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</si>
  <si>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</si>
  <si>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</si>
  <si>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</si>
  <si>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</si>
  <si>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</si>
  <si>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</si>
  <si>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</si>
  <si>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</si>
  <si>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</si>
  <si>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</si>
  <si>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</si>
  <si>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</si>
  <si>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</si>
  <si>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</si>
  <si>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</si>
  <si>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</si>
  <si>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</si>
  <si>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</si>
  <si>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</si>
  <si>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</si>
  <si>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</si>
  <si>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</si>
  <si>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</si>
  <si>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</si>
  <si>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</si>
  <si>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</si>
  <si>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</si>
  <si>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</si>
  <si>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</si>
  <si>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</si>
  <si>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</si>
  <si>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</si>
  <si>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</si>
  <si>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</si>
  <si>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</si>
  <si>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</si>
  <si>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</si>
  <si>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</si>
  <si>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</si>
  <si>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</si>
  <si>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</si>
  <si>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</si>
  <si>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</si>
  <si>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</si>
  <si>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</si>
  <si>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</si>
  <si>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</si>
  <si>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</si>
  <si>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</si>
  <si>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</si>
  <si>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</si>
  <si>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</si>
  <si>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</si>
  <si>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</si>
  <si>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</si>
  <si>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</si>
  <si>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</si>
  <si>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</si>
  <si>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</si>
  <si>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</si>
  <si>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</si>
  <si>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</si>
  <si>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</si>
  <si>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</si>
  <si>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</si>
  <si>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</si>
  <si>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</si>
  <si>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</si>
  <si>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</si>
  <si>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</si>
  <si>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</si>
  <si>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</si>
  <si>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</si>
  <si>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</si>
  <si>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</si>
  <si>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</si>
  <si>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</si>
  <si>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</si>
  <si>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</si>
  <si>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</si>
  <si>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</si>
  <si>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</si>
  <si>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</si>
  <si>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</si>
  <si>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</si>
  <si>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</si>
  <si>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</si>
  <si>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</si>
  <si>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</si>
  <si>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</si>
  <si>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</si>
  <si>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</si>
  <si>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</si>
  <si>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</si>
  <si>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</si>
  <si>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</si>
  <si>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</si>
  <si>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</si>
  <si>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</si>
  <si>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</si>
  <si>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</si>
  <si>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</si>
  <si>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</si>
  <si>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</si>
  <si>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</si>
  <si>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</si>
  <si>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</si>
  <si>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</si>
  <si>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</si>
  <si>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</si>
  <si>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</si>
  <si>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</si>
  <si>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</si>
  <si>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</si>
  <si>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</si>
  <si>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</si>
  <si>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</si>
  <si>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</si>
  <si>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</si>
  <si>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</si>
  <si>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</si>
  <si>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</si>
  <si>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</si>
  <si>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</si>
  <si>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</si>
  <si>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</si>
  <si>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</si>
  <si>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</si>
  <si>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</si>
  <si>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</si>
  <si>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</si>
  <si>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</si>
  <si>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</si>
  <si>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</si>
  <si>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</si>
  <si>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</si>
  <si>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</si>
  <si>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</si>
  <si>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</si>
  <si>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</si>
  <si>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</si>
  <si>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</si>
  <si>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</si>
  <si>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</si>
  <si>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</si>
  <si>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</si>
  <si>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</si>
  <si>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</si>
  <si>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</si>
  <si>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</si>
  <si>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</si>
  <si>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</si>
  <si>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</si>
  <si>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</si>
  <si>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</si>
  <si>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</si>
  <si>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</si>
  <si>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</si>
  <si>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</si>
  <si>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</si>
  <si>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</si>
  <si>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</si>
  <si>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</si>
  <si>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</si>
  <si>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</si>
  <si>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</si>
  <si>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</si>
  <si>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</si>
  <si>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</si>
  <si>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</si>
  <si>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</si>
  <si>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</si>
  <si>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</si>
  <si>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</si>
  <si>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</si>
  <si>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</si>
  <si>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</si>
  <si>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</si>
  <si>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</si>
  <si>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</si>
  <si>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</si>
  <si>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</si>
  <si>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</si>
  <si>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</si>
  <si>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</si>
  <si>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</si>
  <si>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</si>
  <si>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</si>
  <si>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</si>
  <si>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</si>
  <si>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</si>
  <si>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</si>
  <si>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</si>
  <si>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</si>
  <si>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</si>
  <si>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</si>
  <si>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</si>
  <si>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</si>
  <si>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</si>
  <si>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</si>
  <si>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</si>
  <si>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</si>
  <si>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</si>
  <si>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</si>
  <si>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</si>
  <si>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</si>
  <si>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</si>
  <si>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</si>
  <si>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</si>
  <si>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</si>
  <si>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</si>
  <si>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</si>
  <si>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</si>
  <si>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</si>
  <si>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</si>
  <si>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</si>
  <si>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</si>
  <si>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</si>
  <si>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</si>
  <si>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</si>
  <si>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</si>
  <si>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</si>
  <si>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</si>
  <si>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</si>
  <si>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</si>
  <si>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</si>
  <si>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</si>
  <si>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</si>
  <si>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</si>
  <si>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</si>
  <si>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</si>
  <si>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</si>
  <si>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</si>
  <si>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</si>
  <si>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</si>
  <si>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</si>
  <si>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</si>
  <si>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</si>
  <si>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</si>
  <si>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</si>
  <si>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</si>
  <si>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</si>
  <si>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</si>
  <si>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</si>
  <si>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</si>
  <si>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</si>
  <si>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</si>
  <si>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</si>
  <si>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</si>
  <si>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</si>
  <si>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</si>
  <si>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</si>
  <si>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</si>
  <si>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</si>
  <si>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</si>
  <si>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</si>
  <si>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</si>
  <si>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</si>
  <si>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</si>
  <si>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</si>
  <si>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</si>
  <si>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</si>
  <si>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</si>
  <si>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</si>
  <si>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</si>
  <si>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</si>
  <si>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</si>
  <si>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</si>
  <si>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</si>
  <si>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</si>
  <si>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</si>
  <si>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</si>
  <si>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</si>
  <si>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</si>
  <si>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</si>
  <si>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</si>
  <si>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</si>
  <si>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</si>
  <si>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</si>
  <si>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</si>
  <si>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</si>
  <si>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</si>
  <si>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</si>
  <si>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</si>
  <si>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</si>
  <si>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</si>
  <si>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</si>
  <si>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</si>
  <si>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</si>
  <si>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</si>
  <si>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</si>
  <si>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</si>
  <si>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</si>
  <si>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</si>
  <si>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</si>
  <si>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</si>
  <si>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</si>
  <si>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</si>
  <si>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</si>
  <si>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</si>
  <si>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</si>
  <si>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</si>
  <si>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</si>
  <si>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</si>
  <si>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</si>
  <si>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</si>
  <si>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</si>
  <si>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</si>
  <si>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</si>
  <si>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</si>
  <si>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</si>
  <si>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</si>
  <si>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</si>
  <si>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</si>
  <si>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</si>
  <si>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</si>
  <si>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</si>
  <si>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</si>
  <si>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</si>
  <si>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</si>
  <si>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</si>
  <si>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</si>
  <si>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</si>
  <si>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</si>
  <si>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</si>
  <si>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</si>
  <si>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</si>
  <si>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</si>
  <si>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</si>
  <si>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</si>
  <si>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</si>
  <si>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</si>
  <si>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</si>
  <si>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</si>
  <si>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</si>
  <si>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</si>
  <si>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</si>
  <si>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</si>
  <si>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</si>
  <si>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</si>
  <si>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</si>
  <si>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</si>
  <si>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</si>
  <si>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</si>
  <si>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</si>
  <si>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</si>
  <si>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</si>
  <si>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</si>
  <si>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</si>
  <si>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</si>
  <si>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</si>
  <si>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</si>
  <si>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</si>
  <si>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</si>
  <si>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</si>
  <si>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</si>
  <si>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</si>
  <si>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</si>
  <si>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</si>
  <si>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</si>
  <si>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</si>
  <si>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</si>
  <si>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</si>
  <si>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</si>
  <si>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</si>
  <si>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</si>
  <si>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</si>
  <si>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</si>
  <si>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</si>
  <si>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</si>
  <si>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</si>
  <si>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</si>
  <si>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</si>
  <si>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</si>
  <si>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</si>
  <si>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</si>
  <si>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</si>
  <si>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</si>
  <si>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</si>
  <si>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</si>
  <si>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</si>
  <si>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</si>
  <si>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</si>
  <si>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</si>
  <si>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</si>
  <si>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</si>
  <si>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</si>
  <si>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</si>
  <si>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</si>
  <si>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</si>
  <si>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</si>
  <si>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</si>
  <si>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</si>
  <si>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</si>
  <si>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</si>
  <si>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</si>
  <si>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</si>
  <si>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</si>
  <si>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</si>
  <si>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</si>
  <si>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</si>
  <si>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</si>
  <si>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</si>
  <si>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</si>
  <si>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</si>
  <si>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</si>
  <si>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</si>
  <si>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</si>
  <si>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</si>
  <si>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</si>
  <si>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</si>
  <si>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</si>
  <si>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</si>
  <si>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</si>
  <si>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</si>
  <si>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</si>
  <si>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</si>
  <si>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</si>
  <si>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</si>
  <si>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</si>
  <si>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</si>
  <si>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</si>
  <si>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</si>
  <si>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</si>
  <si>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</si>
  <si>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</si>
  <si>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</si>
  <si>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</si>
  <si>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</si>
  <si>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</si>
  <si>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</si>
  <si>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</si>
  <si>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</si>
  <si>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</si>
  <si>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</si>
  <si>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</si>
  <si>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</si>
  <si>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</si>
  <si>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</si>
  <si>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</si>
  <si>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</si>
  <si>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</si>
  <si>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</si>
  <si>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</si>
  <si>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</si>
  <si>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</si>
  <si>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</si>
  <si>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</si>
  <si>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</si>
  <si>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</si>
  <si>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</si>
  <si>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</si>
  <si>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</si>
  <si>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</si>
  <si>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</si>
  <si>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</si>
  <si>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</si>
  <si>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</si>
  <si>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</si>
  <si>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</si>
  <si>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</si>
  <si>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</si>
  <si>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</si>
  <si>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</si>
  <si>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</si>
  <si>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</si>
  <si>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</si>
  <si>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</si>
  <si>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</si>
  <si>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</si>
  <si>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</si>
  <si>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</si>
  <si>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</si>
  <si>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</si>
  <si>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</si>
  <si>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</si>
  <si>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</si>
  <si>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</si>
  <si>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</si>
  <si>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</si>
  <si>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</si>
  <si>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</si>
  <si>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</si>
  <si>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</si>
  <si>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</si>
  <si>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</si>
  <si>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</si>
  <si>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</si>
  <si>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</si>
  <si>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</si>
  <si>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</si>
  <si>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</si>
  <si>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</si>
  <si>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</si>
  <si>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</si>
  <si>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</si>
  <si>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</si>
  <si>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</si>
  <si>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</si>
  <si>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</si>
  <si>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</si>
  <si>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</si>
  <si>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</si>
  <si>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</si>
  <si>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</si>
  <si>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</si>
  <si>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</si>
  <si>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</si>
  <si>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</si>
  <si>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</si>
  <si>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</si>
  <si>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</si>
  <si>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</si>
  <si>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</si>
  <si>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</si>
  <si>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</si>
  <si>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</si>
  <si>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</si>
  <si>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</si>
  <si>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</si>
  <si>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</si>
  <si>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</si>
  <si>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</si>
  <si>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</si>
  <si>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</si>
  <si>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</si>
  <si>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</si>
  <si>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</si>
  <si>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</si>
  <si>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</si>
  <si>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</si>
  <si>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</si>
  <si>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</si>
  <si>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</si>
  <si>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</si>
  <si>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</si>
  <si>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</si>
  <si>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</si>
  <si>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</si>
  <si>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</si>
  <si>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</si>
  <si>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</si>
  <si>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</si>
  <si>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</si>
  <si>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</si>
  <si>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</si>
  <si>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</si>
  <si>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</si>
  <si>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</si>
  <si>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</si>
  <si>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</si>
  <si>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</si>
  <si>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</si>
  <si>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</si>
  <si>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</si>
  <si>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</si>
  <si>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</si>
  <si>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</si>
  <si>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</si>
  <si>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</si>
  <si>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</si>
  <si>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</si>
  <si>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</si>
  <si>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</si>
  <si>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</si>
  <si>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</si>
  <si>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</si>
  <si>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</si>
  <si>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</si>
  <si>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</si>
  <si>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</si>
  <si>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</si>
  <si>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</si>
  <si>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</si>
  <si>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</si>
  <si>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</si>
  <si>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</si>
  <si>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</si>
  <si>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</si>
  <si>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</si>
  <si>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</si>
  <si>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</si>
  <si>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</si>
  <si>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</si>
  <si>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</si>
  <si>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</si>
  <si>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</si>
  <si>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</si>
  <si>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</si>
  <si>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</si>
  <si>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</si>
  <si>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</si>
  <si>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</si>
  <si>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</si>
  <si>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</si>
  <si>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</si>
  <si>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</si>
  <si>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</si>
  <si>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</si>
  <si>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</si>
  <si>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</si>
  <si>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</si>
  <si>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</si>
  <si>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</si>
  <si>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</si>
  <si>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</si>
  <si>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</si>
  <si>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</si>
  <si>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</si>
  <si>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</si>
  <si>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</si>
  <si>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</si>
  <si>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</si>
  <si>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</si>
  <si>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</si>
  <si>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</si>
  <si>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</si>
  <si>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</si>
  <si>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</si>
  <si>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</si>
  <si>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</si>
  <si>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</si>
  <si>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</si>
  <si>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</si>
  <si>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</si>
  <si>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</si>
  <si>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</si>
  <si>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</si>
  <si>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</si>
  <si>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</si>
  <si>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</si>
  <si>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</si>
  <si>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</si>
  <si>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</si>
  <si>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</si>
  <si>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</si>
  <si>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</si>
  <si>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</si>
  <si>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</si>
  <si>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</si>
  <si>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</si>
  <si>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</si>
  <si>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</si>
  <si>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</si>
  <si>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</si>
  <si>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</si>
  <si>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</si>
  <si>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</si>
  <si>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</si>
  <si>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</si>
  <si>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</si>
  <si>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</si>
  <si>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</si>
  <si>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</si>
  <si>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</si>
  <si>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</si>
  <si>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</si>
  <si>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</si>
  <si>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</si>
  <si>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</si>
  <si>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</si>
  <si>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</si>
  <si>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</si>
  <si>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</si>
  <si>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</si>
  <si>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</si>
  <si>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</si>
  <si>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</si>
  <si>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</si>
  <si>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</si>
  <si>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</si>
  <si>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</si>
  <si>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</si>
  <si>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</si>
  <si>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</si>
  <si>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</si>
  <si>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</si>
  <si>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</si>
  <si>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</si>
  <si>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</si>
  <si>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</si>
  <si>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</si>
  <si>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</si>
  <si>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</si>
  <si>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</si>
  <si>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</si>
  <si>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</si>
  <si>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</si>
  <si>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</si>
  <si>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</si>
  <si>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</si>
  <si>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</si>
  <si>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</si>
  <si>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</si>
  <si>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</si>
  <si>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</si>
  <si>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</si>
  <si>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</si>
  <si>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</si>
  <si>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</si>
  <si>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</si>
  <si>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</si>
  <si>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</si>
  <si>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</si>
  <si>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</si>
  <si>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</si>
  <si>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</si>
  <si>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</si>
  <si>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</si>
  <si>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</si>
  <si>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</si>
  <si>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</si>
  <si>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</si>
  <si>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</si>
  <si>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</si>
  <si>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</si>
  <si>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</si>
  <si>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</si>
  <si>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</si>
  <si>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</si>
  <si>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</si>
  <si>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</si>
  <si>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</si>
  <si>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</si>
  <si>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</si>
  <si>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</si>
  <si>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</si>
  <si>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</si>
  <si>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</si>
  <si>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</si>
  <si>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</si>
  <si>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</si>
  <si>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</si>
  <si>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</si>
  <si>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</si>
  <si>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</si>
  <si>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</si>
  <si>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</si>
  <si>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</si>
  <si>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</si>
  <si>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</si>
  <si>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</si>
  <si>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</si>
  <si>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</si>
  <si>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</si>
  <si>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</si>
  <si>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</si>
  <si>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</si>
  <si>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</si>
  <si>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</si>
  <si>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</si>
  <si>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</si>
  <si>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</si>
  <si>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</si>
  <si>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</si>
  <si>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</si>
  <si>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</si>
  <si>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</si>
  <si>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</si>
  <si>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</si>
  <si>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</si>
  <si>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</si>
  <si>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</si>
  <si>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</si>
  <si>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</si>
  <si>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</si>
  <si>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</si>
  <si>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</si>
  <si>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</si>
  <si>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</si>
  <si>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</si>
  <si>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</si>
  <si>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</si>
  <si>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</si>
  <si>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</si>
  <si>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</si>
  <si>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</si>
  <si>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</si>
  <si>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</si>
  <si>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</si>
  <si>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</si>
  <si>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</si>
  <si>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</si>
  <si>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</si>
  <si>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</si>
  <si>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</si>
  <si>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</si>
  <si>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</si>
  <si>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</si>
  <si>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</si>
  <si>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</si>
  <si>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</si>
  <si>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</si>
  <si>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</si>
  <si>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</si>
  <si>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</si>
  <si>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</si>
  <si>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</si>
  <si>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</si>
  <si>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</si>
  <si>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</si>
  <si>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</si>
  <si>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</si>
  <si>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</si>
  <si>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</si>
  <si>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</si>
  <si>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</si>
  <si>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</si>
  <si>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</si>
  <si>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</si>
  <si>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</si>
  <si>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</si>
  <si>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</si>
  <si>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</si>
  <si>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</si>
  <si>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</si>
  <si>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</si>
  <si>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</si>
  <si>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</si>
  <si>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</si>
  <si>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</si>
  <si>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</si>
  <si>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</si>
  <si>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</si>
  <si>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</si>
  <si>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</si>
  <si>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</si>
  <si>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</si>
  <si>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</si>
  <si>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</si>
  <si>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</si>
  <si>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</si>
  <si>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</si>
  <si>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</si>
  <si>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</si>
  <si>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</si>
  <si>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</si>
  <si>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</si>
  <si>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</si>
  <si>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</si>
  <si>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</si>
  <si>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</si>
  <si>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</si>
  <si>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</si>
  <si>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</si>
  <si>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</si>
  <si>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</si>
  <si>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</si>
  <si>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</si>
  <si>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</si>
  <si>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</si>
  <si>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</si>
  <si>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</si>
  <si>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</si>
  <si>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</si>
  <si>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</si>
  <si>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</si>
  <si>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</si>
  <si>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</si>
  <si>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</si>
  <si>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</si>
  <si>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</si>
  <si>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</si>
  <si>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</si>
  <si>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</si>
  <si>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</si>
  <si>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</si>
  <si>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</si>
  <si>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</si>
  <si>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</si>
  <si>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</si>
  <si>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</si>
  <si>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</si>
  <si>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</si>
  <si>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</si>
  <si>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</si>
  <si>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</si>
  <si>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</si>
  <si>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</si>
  <si>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</si>
  <si>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</si>
  <si>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</si>
  <si>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</si>
  <si>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</si>
  <si>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</si>
  <si>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</si>
  <si>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</si>
  <si>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</si>
  <si>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</si>
  <si>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</si>
  <si>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</si>
  <si>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</si>
  <si>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</si>
  <si>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</si>
  <si>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</si>
  <si>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</si>
  <si>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</si>
  <si>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</si>
  <si>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</si>
  <si>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</si>
  <si>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</si>
  <si>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</si>
  <si>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</si>
  <si>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</si>
  <si>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</si>
  <si>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</si>
  <si>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</si>
  <si>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</si>
  <si>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</si>
  <si>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</si>
  <si>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</si>
  <si>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</si>
  <si>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</si>
  <si>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</si>
  <si>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</si>
  <si>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</si>
  <si>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</si>
  <si>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</si>
  <si>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</si>
  <si>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</si>
  <si>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</si>
  <si>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</si>
  <si>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</si>
  <si>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</si>
  <si>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</si>
  <si>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</si>
  <si>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</si>
  <si>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</si>
  <si>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</si>
  <si>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</si>
  <si>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</si>
  <si>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</si>
  <si>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</si>
  <si>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</si>
  <si>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</si>
  <si>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</si>
  <si>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</si>
  <si>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</si>
  <si>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</si>
  <si>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</si>
  <si>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</si>
  <si>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</si>
  <si>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</si>
  <si>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</si>
  <si>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</si>
  <si>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</si>
  <si>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</si>
  <si>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</si>
  <si>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</si>
  <si>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</si>
  <si>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</si>
  <si>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</si>
  <si>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</si>
  <si>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</si>
  <si>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</si>
  <si>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</si>
  <si>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</si>
  <si>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</si>
  <si>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</si>
  <si>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</si>
  <si>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</si>
  <si>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</si>
  <si>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</si>
  <si>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</si>
  <si>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</si>
  <si>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</si>
  <si>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</si>
  <si>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</si>
  <si>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</si>
  <si>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</si>
  <si>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</si>
  <si>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</si>
  <si>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</si>
  <si>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</si>
  <si>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</si>
  <si>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</si>
  <si>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</si>
  <si>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</si>
  <si>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</si>
  <si>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</si>
  <si>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</si>
  <si>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</si>
  <si>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</si>
  <si>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</si>
  <si>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</si>
  <si>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</si>
  <si>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</si>
  <si>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</si>
  <si>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</si>
  <si>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</si>
  <si>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</si>
  <si>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</si>
  <si>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</si>
  <si>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</si>
  <si>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</si>
  <si>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</si>
  <si>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</si>
  <si>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</si>
  <si>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</si>
  <si>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</si>
  <si>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</si>
  <si>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</si>
  <si>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</si>
  <si>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</si>
  <si>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</si>
  <si>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</si>
  <si>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</si>
  <si>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</si>
  <si>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</si>
  <si>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</si>
  <si>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</si>
  <si>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</si>
  <si>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</si>
  <si>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</si>
  <si>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</si>
  <si>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</si>
  <si>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</si>
  <si>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</si>
  <si>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</si>
  <si>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</si>
  <si>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</si>
  <si>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</si>
  <si>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</si>
  <si>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</si>
  <si>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</si>
  <si>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</si>
  <si>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</si>
  <si>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</si>
  <si>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</si>
  <si>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</si>
  <si>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</si>
  <si>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</si>
  <si>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</si>
  <si>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</si>
  <si>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</si>
  <si>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</si>
  <si>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</si>
  <si>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</si>
  <si>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</si>
  <si>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</si>
  <si>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</si>
  <si>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</si>
  <si>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</si>
  <si>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</si>
  <si>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</si>
  <si>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</si>
  <si>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</si>
  <si>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</si>
  <si>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</si>
  <si>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</si>
  <si>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</si>
  <si>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</si>
  <si>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</si>
  <si>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</si>
  <si>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</si>
  <si>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</si>
  <si>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</si>
  <si>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</si>
  <si>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</si>
  <si>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</si>
  <si>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</si>
  <si>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</si>
  <si>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</si>
  <si>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</si>
  <si>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</si>
  <si>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</si>
  <si>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</si>
  <si>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</si>
  <si>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</si>
  <si>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</si>
  <si>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</si>
  <si>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</si>
  <si>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</si>
  <si>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</si>
  <si>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</si>
  <si>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</si>
  <si>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</si>
  <si>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</si>
  <si>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</si>
  <si>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</si>
  <si>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</si>
  <si>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</si>
  <si>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</si>
  <si>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</si>
  <si>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</si>
  <si>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</si>
  <si>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</si>
  <si>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</si>
  <si>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</si>
  <si>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</si>
  <si>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</si>
  <si>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</si>
  <si>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</si>
  <si>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</si>
  <si>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</si>
  <si>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</si>
  <si>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</si>
  <si>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</si>
  <si>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</si>
  <si>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</si>
  <si>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</si>
  <si>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</si>
  <si>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</si>
  <si>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</si>
  <si>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</si>
  <si>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</si>
  <si>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</si>
  <si>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</si>
  <si>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</si>
  <si>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</si>
  <si>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</si>
  <si>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</si>
  <si>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</si>
  <si>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</si>
  <si>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</si>
  <si>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</si>
  <si>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</si>
  <si>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</si>
  <si>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</si>
  <si>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</si>
  <si>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</si>
  <si>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</si>
  <si>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</si>
  <si>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</si>
  <si>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</si>
  <si>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</si>
  <si>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</si>
  <si>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</si>
  <si>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</si>
  <si>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</si>
  <si>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</si>
  <si>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</si>
  <si>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</si>
  <si>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</si>
  <si>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</si>
  <si>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</si>
  <si>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</si>
  <si>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</si>
  <si>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</si>
  <si>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</si>
  <si>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</si>
  <si>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</si>
  <si>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</si>
  <si>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</si>
  <si>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</si>
  <si>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</si>
  <si>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</si>
  <si>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</si>
  <si>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</si>
  <si>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</si>
  <si>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</si>
  <si>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</si>
  <si>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</si>
  <si>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</si>
  <si>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</si>
  <si>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</si>
  <si>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</si>
  <si>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</si>
  <si>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</si>
  <si>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</si>
  <si>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</si>
  <si>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</si>
  <si>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</si>
  <si>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</si>
  <si>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</si>
  <si>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</si>
  <si>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</si>
  <si>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</si>
  <si>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</si>
  <si>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</si>
  <si>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</si>
  <si>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</si>
  <si>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</si>
  <si>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</si>
  <si>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</si>
  <si>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</si>
  <si>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</si>
  <si>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</si>
  <si>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</si>
  <si>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</si>
  <si>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</si>
  <si>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</si>
  <si>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</si>
  <si>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</si>
  <si>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</si>
  <si>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</si>
  <si>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</si>
  <si>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</si>
  <si>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</si>
  <si>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</si>
  <si>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</si>
  <si>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</si>
  <si>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</si>
  <si>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</si>
  <si>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</si>
  <si>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</si>
  <si>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</si>
  <si>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</si>
  <si>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</si>
  <si>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</si>
  <si>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</si>
  <si>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</si>
  <si>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</si>
  <si>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</si>
  <si>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</si>
  <si>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</si>
  <si>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</si>
  <si>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</si>
  <si>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</si>
  <si>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</si>
  <si>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</si>
  <si>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</si>
  <si>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</si>
  <si>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</si>
  <si>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</si>
  <si>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</si>
  <si>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</si>
  <si>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</si>
  <si>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</si>
  <si>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</si>
  <si>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</si>
  <si>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</si>
  <si>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</si>
  <si>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</si>
  <si>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</si>
  <si>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</si>
  <si>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</si>
  <si>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</si>
  <si>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</si>
  <si>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</si>
  <si>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</si>
  <si>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</si>
  <si>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</si>
  <si>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</si>
  <si>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</si>
  <si>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</si>
  <si>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</si>
  <si>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</si>
  <si>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</si>
  <si>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</si>
  <si>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</si>
  <si>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</si>
  <si>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</si>
  <si>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</si>
  <si>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</si>
  <si>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</si>
  <si>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</si>
  <si>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</si>
  <si>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</si>
  <si>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</si>
  <si>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</si>
  <si>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</si>
  <si>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</si>
  <si>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</si>
  <si>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</si>
  <si>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</si>
  <si>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</si>
  <si>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</si>
  <si>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</si>
  <si>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</si>
  <si>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</si>
  <si>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</si>
  <si>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</si>
  <si>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</si>
  <si>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</si>
  <si>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</si>
  <si>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</si>
  <si>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</si>
  <si>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</si>
  <si>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</si>
  <si>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</si>
  <si>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</si>
  <si>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</si>
  <si>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</si>
  <si>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</si>
  <si>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</si>
  <si>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</si>
  <si>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</si>
  <si>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</si>
  <si>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</si>
  <si>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</si>
  <si>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</si>
  <si>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</si>
  <si>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</si>
  <si>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</si>
  <si>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</si>
  <si>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</si>
  <si>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</si>
  <si>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</si>
  <si>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</si>
  <si>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</si>
  <si>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</si>
  <si>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</si>
  <si>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</si>
  <si>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</si>
  <si>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</si>
  <si>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</si>
  <si>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</si>
  <si>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</si>
  <si>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</si>
  <si>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</si>
  <si>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</si>
  <si>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</si>
  <si>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</si>
  <si>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</si>
  <si>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</si>
  <si>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</si>
  <si>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</si>
  <si>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</si>
  <si>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</si>
  <si>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</si>
  <si>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</si>
  <si>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</si>
  <si>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</si>
  <si>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</si>
  <si>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</si>
  <si>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</si>
  <si>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</si>
  <si>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</si>
  <si>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</si>
  <si>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</si>
  <si>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</si>
  <si>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</si>
  <si>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</si>
  <si>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</si>
  <si>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</si>
  <si>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</si>
  <si>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</si>
  <si>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</si>
  <si>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</si>
  <si>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</si>
  <si>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</si>
  <si>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</si>
  <si>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</si>
  <si>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</si>
  <si>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</si>
  <si>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</si>
  <si>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</si>
  <si>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</si>
  <si>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</si>
  <si>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</si>
  <si>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</si>
  <si>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</si>
  <si>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</si>
  <si>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</si>
  <si>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</si>
  <si>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</si>
  <si>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</si>
  <si>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</si>
  <si>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</si>
  <si>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</si>
  <si>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</si>
  <si>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</si>
  <si>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</si>
  <si>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</si>
  <si>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</si>
  <si>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</si>
  <si>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</si>
  <si>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</si>
  <si>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</si>
  <si>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</si>
  <si>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</si>
  <si>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</si>
  <si>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</si>
  <si>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</si>
  <si>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</si>
  <si>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</si>
  <si>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</si>
  <si>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</si>
  <si>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</si>
  <si>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</si>
  <si>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</si>
  <si>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</si>
  <si>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</si>
  <si>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</si>
  <si>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</si>
  <si>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</si>
  <si>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</si>
  <si>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</si>
  <si>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</si>
  <si>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</si>
  <si>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</si>
  <si>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</si>
  <si>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</si>
  <si>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</si>
  <si>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</si>
  <si>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</si>
  <si>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</si>
  <si>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</si>
  <si>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</si>
  <si>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</si>
  <si>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</si>
  <si>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</si>
  <si>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</si>
  <si>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</si>
  <si>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</si>
  <si>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</si>
  <si>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</si>
  <si>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</si>
  <si>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</si>
  <si>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</si>
  <si>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</si>
  <si>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</si>
  <si>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</si>
  <si>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</si>
  <si>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</si>
  <si>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</si>
  <si>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</si>
  <si>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</si>
  <si>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</si>
  <si>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</si>
  <si>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</si>
  <si>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</si>
  <si>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</si>
  <si>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</si>
  <si>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</si>
  <si>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</si>
  <si>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</si>
  <si>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</si>
  <si>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</si>
  <si>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</si>
  <si>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</si>
  <si>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</si>
  <si>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</si>
  <si>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</si>
  <si>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</si>
  <si>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</si>
  <si>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</si>
  <si>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</si>
  <si>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</si>
  <si>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</si>
  <si>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</si>
  <si>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</si>
  <si>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</si>
  <si>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</si>
  <si>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</si>
  <si>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</si>
  <si>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</si>
  <si>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</si>
  <si>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</si>
  <si>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</si>
  <si>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</si>
  <si>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</si>
  <si>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</si>
  <si>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</si>
  <si>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</si>
  <si>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</si>
  <si>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</si>
  <si>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</si>
  <si>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</si>
  <si>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</si>
  <si>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</si>
  <si>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</si>
  <si>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</si>
  <si>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</si>
  <si>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</si>
  <si>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</si>
  <si>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</si>
  <si>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</si>
  <si>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</si>
  <si>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</si>
  <si>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</si>
  <si>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</si>
  <si>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</si>
  <si>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</si>
  <si>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</si>
  <si>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</si>
  <si>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</si>
  <si>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</si>
  <si>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</si>
  <si>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</si>
  <si>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</si>
  <si>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</si>
  <si>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</si>
  <si>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</si>
  <si>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</si>
  <si>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</si>
  <si>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</si>
  <si>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</si>
  <si>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</si>
  <si>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</si>
  <si>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</si>
  <si>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</si>
  <si>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</si>
  <si>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</si>
  <si>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</si>
  <si>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</si>
  <si>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</si>
  <si>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</si>
  <si>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</si>
  <si>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</si>
  <si>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</si>
  <si>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</si>
  <si>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</si>
  <si>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</si>
  <si>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</si>
  <si>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</si>
  <si>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</si>
  <si>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</si>
  <si>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</si>
  <si>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</si>
  <si>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</si>
  <si>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</si>
  <si>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</si>
  <si>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</si>
  <si>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</si>
  <si>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</si>
  <si>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</si>
  <si>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</si>
  <si>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</si>
  <si>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</si>
  <si>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</si>
  <si>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</si>
  <si>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</si>
  <si>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</si>
  <si>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</si>
  <si>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</si>
  <si>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</si>
  <si>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</si>
  <si>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</si>
  <si>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</si>
  <si>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</si>
  <si>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</si>
  <si>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</si>
  <si>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</si>
  <si>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</si>
  <si>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</si>
  <si>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</si>
  <si>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</si>
  <si>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</si>
  <si>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</si>
  <si>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</si>
  <si>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</si>
  <si>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</si>
  <si>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</si>
  <si>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</si>
  <si>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</si>
  <si>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</si>
  <si>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</si>
  <si>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</si>
  <si>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</si>
  <si>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</si>
  <si>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</si>
  <si>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</si>
  <si>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</si>
  <si>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</si>
  <si>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</si>
  <si>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</si>
  <si>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</si>
  <si>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</si>
  <si>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</si>
  <si>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</si>
  <si>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</si>
  <si>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</si>
  <si>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</si>
  <si>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</si>
  <si>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</si>
  <si>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</si>
  <si>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</si>
  <si>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</si>
  <si>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</si>
  <si>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</si>
  <si>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</si>
  <si>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</si>
  <si>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</si>
  <si>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</si>
  <si>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</si>
  <si>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</si>
  <si>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</si>
  <si>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</si>
  <si>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</si>
  <si>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</si>
  <si>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</si>
  <si>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</si>
  <si>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</si>
  <si>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</si>
  <si>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</si>
  <si>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</si>
  <si>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</si>
  <si>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</si>
  <si>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</si>
  <si>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</si>
  <si>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</si>
  <si>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</si>
  <si>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</si>
  <si>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</si>
  <si>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</si>
  <si>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</si>
  <si>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</si>
  <si>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</si>
  <si>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</si>
  <si>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</si>
  <si>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</si>
  <si>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</si>
  <si>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</si>
  <si>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</si>
  <si>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</si>
  <si>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</si>
  <si>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</si>
  <si>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</si>
  <si>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</si>
  <si>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</si>
  <si>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</si>
  <si>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</si>
  <si>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</si>
  <si>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</si>
  <si>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</si>
  <si>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</si>
  <si>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</si>
  <si>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</si>
  <si>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</si>
  <si>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</si>
  <si>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</si>
  <si>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</si>
  <si>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</si>
  <si>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</si>
  <si>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</si>
  <si>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</si>
  <si>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</si>
  <si>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</si>
  <si>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</si>
  <si>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</si>
  <si>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</si>
  <si>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</si>
  <si>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</si>
  <si>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</si>
  <si>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</si>
  <si>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</si>
  <si>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</si>
  <si>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</si>
  <si>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</si>
  <si>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</si>
  <si>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</si>
  <si>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</si>
  <si>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</si>
  <si>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</si>
  <si>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</si>
  <si>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</si>
  <si>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</si>
  <si>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</si>
  <si>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</si>
  <si>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</si>
  <si>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</si>
  <si>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</si>
  <si>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</si>
  <si>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</si>
  <si>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</si>
  <si>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</si>
  <si>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</si>
  <si>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</si>
  <si>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</si>
  <si>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</si>
  <si>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</si>
  <si>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</si>
  <si>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</si>
  <si>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</si>
  <si>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</si>
  <si>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</si>
  <si>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</si>
  <si>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</si>
  <si>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</si>
  <si>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</si>
  <si>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</si>
  <si>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</si>
  <si>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</si>
  <si>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</si>
  <si>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</si>
  <si>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</si>
  <si>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</si>
  <si>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</si>
  <si>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</si>
  <si>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</si>
  <si>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</si>
  <si>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</si>
  <si>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</si>
  <si>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</si>
  <si>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</si>
  <si>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</si>
  <si>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</si>
  <si>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</si>
  <si>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</si>
  <si>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</si>
  <si>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</si>
  <si>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</si>
  <si>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</si>
  <si>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</si>
  <si>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</si>
  <si>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</si>
  <si>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</si>
  <si>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</si>
  <si>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</si>
  <si>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</si>
  <si>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</si>
  <si>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</si>
  <si>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</si>
  <si>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</si>
  <si>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</si>
  <si>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</si>
  <si>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</si>
  <si>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</si>
  <si>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</si>
  <si>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</si>
  <si>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</si>
  <si>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</si>
  <si>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</si>
  <si>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</si>
  <si>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</si>
  <si>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</si>
  <si>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</si>
  <si>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</si>
  <si>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</si>
  <si>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</si>
  <si>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</si>
  <si>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</si>
  <si>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</si>
  <si>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</si>
  <si>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</si>
  <si>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</si>
  <si>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</si>
  <si>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</si>
  <si>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</si>
  <si>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</si>
  <si>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</si>
  <si>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</si>
  <si>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</si>
  <si>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</si>
  <si>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</si>
  <si>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</si>
  <si>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</si>
  <si>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</si>
  <si>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</si>
  <si>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</si>
  <si>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</si>
  <si>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</si>
  <si>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</si>
  <si>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</si>
  <si>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</si>
  <si>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</si>
  <si>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</si>
  <si>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</si>
  <si>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</si>
  <si>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</si>
  <si>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</si>
  <si>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</si>
  <si>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</si>
  <si>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</si>
  <si>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</si>
  <si>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</si>
  <si>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</si>
  <si>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</si>
  <si>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</si>
  <si>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</si>
  <si>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</si>
  <si>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</si>
  <si>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</si>
  <si>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</si>
  <si>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</si>
  <si>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</si>
  <si>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</si>
  <si>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</si>
  <si>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</si>
  <si>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</si>
  <si>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</si>
  <si>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</si>
  <si>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</si>
  <si>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</si>
  <si>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</si>
  <si>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</si>
  <si>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</si>
  <si>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</si>
  <si>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</si>
  <si>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</si>
  <si>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</si>
  <si>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</si>
  <si>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</si>
  <si>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</si>
  <si>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</si>
  <si>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</si>
  <si>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</si>
  <si>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</si>
  <si>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</si>
  <si>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</si>
  <si>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</si>
  <si>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</si>
  <si>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</si>
  <si>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</si>
  <si>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</si>
  <si>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</si>
  <si>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</si>
  <si>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</si>
  <si>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</si>
  <si>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</si>
  <si>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</si>
  <si>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</si>
  <si>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</si>
  <si>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</si>
  <si>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</si>
  <si>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</si>
  <si>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</si>
  <si>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</si>
  <si>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</si>
  <si>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</si>
  <si>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</si>
  <si>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</si>
  <si>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</si>
  <si>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</si>
  <si>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</si>
  <si>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</si>
  <si>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</si>
  <si>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</si>
  <si>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</si>
  <si>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</si>
  <si>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</si>
  <si>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</si>
  <si>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</si>
  <si>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</si>
  <si>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</si>
  <si>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</si>
  <si>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</si>
  <si>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</si>
  <si>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</si>
  <si>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</si>
  <si>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</si>
  <si>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</si>
  <si>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</si>
  <si>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</si>
  <si>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</si>
  <si>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</si>
  <si>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</si>
  <si>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</si>
  <si>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</si>
  <si>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</si>
  <si>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</si>
  <si>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</si>
  <si>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</si>
  <si>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</si>
  <si>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</si>
  <si>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</si>
  <si>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</si>
  <si>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</si>
  <si>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</si>
  <si>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</si>
  <si>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</si>
  <si>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</si>
  <si>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</si>
  <si>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</si>
  <si>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</si>
  <si>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</si>
  <si>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</si>
  <si>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</si>
  <si>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</si>
  <si>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</si>
  <si>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</si>
  <si>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</si>
  <si>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</si>
  <si>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</si>
  <si>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</si>
  <si>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</si>
  <si>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</si>
  <si>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</si>
  <si>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</si>
  <si>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</si>
  <si>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</si>
  <si>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</si>
  <si>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</si>
  <si>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</si>
  <si>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</si>
  <si>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</si>
  <si>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</si>
  <si>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</si>
  <si>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</si>
  <si>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</si>
  <si>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</si>
  <si>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</si>
  <si>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</si>
  <si>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</si>
  <si>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</si>
  <si>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</si>
  <si>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</si>
  <si>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</si>
  <si>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</si>
  <si>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</si>
  <si>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</si>
  <si>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</si>
  <si>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</si>
  <si>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</si>
  <si>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</si>
  <si>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</si>
  <si>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</si>
  <si>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</si>
  <si>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</si>
  <si>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</si>
  <si>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</si>
  <si>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</si>
  <si>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</si>
  <si>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</si>
  <si>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</si>
  <si>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</si>
  <si>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</si>
  <si>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</si>
  <si>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</si>
  <si>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</si>
  <si>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</si>
  <si>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</si>
  <si>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</si>
  <si>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</si>
  <si>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</si>
  <si>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</si>
  <si>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</si>
  <si>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</si>
  <si>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</si>
  <si>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</si>
  <si>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</si>
  <si>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</si>
  <si>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</si>
  <si>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</si>
  <si>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</si>
  <si>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</si>
  <si>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</si>
  <si>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</si>
  <si>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</si>
  <si>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</si>
  <si>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</si>
  <si>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</si>
  <si>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</si>
  <si>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</si>
  <si>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</si>
  <si>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</si>
  <si>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</si>
  <si>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</si>
  <si>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</si>
  <si>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</si>
  <si>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</si>
  <si>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</si>
  <si>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</si>
  <si>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</si>
  <si>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</si>
  <si>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</si>
  <si>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</si>
  <si>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</si>
  <si>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</si>
  <si>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</si>
  <si>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</si>
  <si>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</si>
  <si>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</si>
  <si>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</si>
  <si>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</si>
  <si>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</si>
  <si>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</si>
  <si>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</si>
  <si>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</si>
  <si>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</si>
  <si>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</si>
  <si>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</si>
  <si>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</si>
  <si>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</si>
  <si>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</si>
  <si>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</si>
  <si>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</si>
  <si>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</si>
  <si>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</si>
  <si>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</si>
  <si>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</si>
  <si>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</si>
  <si>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</si>
  <si>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</si>
  <si>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</si>
  <si>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</si>
  <si>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</si>
  <si>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</si>
  <si>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</si>
  <si>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</si>
  <si>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</si>
  <si>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</si>
  <si>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</si>
  <si>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</si>
  <si>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</si>
  <si>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</si>
  <si>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</si>
  <si>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</si>
  <si>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</si>
  <si>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</si>
  <si>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</si>
  <si>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</si>
  <si>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</si>
  <si>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</si>
  <si>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</si>
  <si>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</si>
  <si>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</si>
  <si>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</si>
  <si>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</si>
  <si>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</si>
  <si>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</si>
  <si>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</si>
  <si>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</si>
  <si>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</si>
  <si>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</si>
  <si>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</si>
  <si>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</si>
  <si>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</si>
  <si>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</si>
  <si>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</si>
  <si>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</si>
  <si>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</si>
  <si>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</si>
  <si>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</si>
  <si>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</si>
  <si>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</si>
  <si>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</si>
  <si>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</si>
  <si>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</si>
  <si>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</si>
  <si>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</si>
  <si>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</si>
  <si>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</si>
  <si>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</si>
  <si>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</si>
  <si>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</si>
  <si>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</si>
  <si>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</si>
  <si>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</si>
  <si>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</si>
  <si>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</si>
  <si>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</si>
  <si>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</si>
  <si>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</si>
  <si>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</si>
  <si>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</si>
  <si>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</si>
  <si>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</si>
  <si>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</si>
  <si>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</si>
  <si>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</si>
  <si>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</si>
  <si>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</si>
  <si>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</si>
  <si>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</si>
  <si>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</si>
  <si>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</si>
  <si>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</si>
  <si>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</si>
  <si>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</si>
  <si>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</si>
  <si>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</si>
  <si>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</si>
  <si>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</si>
  <si>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</si>
  <si>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</si>
  <si>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</si>
  <si>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</si>
  <si>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</si>
  <si>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</si>
  <si>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</si>
  <si>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</si>
  <si>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</si>
  <si>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</si>
  <si>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</si>
  <si>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</si>
  <si>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</si>
  <si>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</si>
  <si>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</si>
  <si>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</si>
  <si>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</si>
  <si>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</si>
  <si>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</si>
  <si>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</si>
  <si>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</si>
  <si>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</si>
  <si>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</si>
  <si>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</si>
  <si>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</si>
  <si>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</si>
  <si>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</si>
  <si>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</si>
  <si>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</si>
  <si>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</si>
  <si>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</si>
  <si>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</si>
  <si>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</si>
  <si>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</si>
  <si>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</si>
  <si>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</si>
  <si>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</si>
  <si>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</si>
  <si>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</si>
  <si>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</si>
  <si>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</si>
  <si>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</si>
  <si>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</si>
  <si>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</si>
  <si>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</si>
  <si>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</si>
  <si>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</si>
  <si>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</si>
  <si>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</si>
  <si>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</si>
  <si>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</si>
  <si>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</si>
  <si>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</si>
  <si>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</si>
  <si>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</si>
  <si>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</si>
  <si>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</si>
  <si>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</si>
  <si>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</si>
  <si>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</si>
  <si>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</si>
  <si>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</si>
  <si>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</si>
  <si>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</si>
  <si>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</si>
  <si>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</si>
  <si>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</si>
  <si>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</si>
  <si>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</si>
  <si>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</si>
  <si>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</si>
  <si>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</si>
  <si>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</si>
  <si>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</si>
  <si>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</si>
  <si>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</si>
  <si>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</si>
  <si>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</si>
  <si>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</si>
  <si>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</si>
  <si>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</si>
  <si>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</si>
  <si>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</si>
  <si>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</si>
  <si>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</si>
  <si>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</si>
  <si>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</si>
  <si>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</si>
  <si>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</si>
  <si>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</si>
  <si>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</si>
  <si>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</si>
  <si>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</si>
  <si>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</si>
  <si>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</si>
  <si>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</si>
  <si>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</si>
  <si>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</si>
  <si>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</si>
  <si>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</si>
  <si>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</si>
  <si>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</si>
  <si>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</si>
  <si>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</si>
  <si>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</si>
  <si>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</si>
  <si>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</si>
  <si>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</si>
  <si>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</si>
  <si>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</si>
  <si>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</si>
  <si>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</si>
  <si>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</si>
  <si>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</si>
  <si>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</si>
  <si>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</si>
  <si>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</si>
  <si>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</si>
  <si>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</si>
  <si>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</si>
  <si>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</si>
  <si>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</si>
  <si>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</si>
  <si>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</si>
  <si>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</si>
  <si>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</si>
  <si>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</si>
  <si>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</si>
  <si>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</si>
  <si>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</si>
  <si>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</si>
  <si>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</si>
  <si>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</si>
  <si>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</si>
  <si>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</si>
  <si>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</si>
  <si>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</si>
  <si>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</si>
  <si>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</si>
  <si>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</si>
  <si>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</si>
  <si>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</si>
  <si>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</si>
  <si>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</si>
  <si>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</si>
  <si>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</si>
  <si>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</si>
  <si>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</si>
  <si>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</si>
  <si>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</si>
  <si>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</si>
  <si>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</si>
  <si>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</si>
  <si>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</si>
  <si>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</si>
  <si>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</si>
  <si>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</si>
  <si>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</si>
  <si>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</si>
  <si>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</si>
  <si>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</si>
  <si>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</si>
  <si>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</si>
  <si>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</si>
  <si>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</si>
  <si>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</si>
  <si>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</si>
  <si>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</si>
  <si>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</si>
  <si>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</si>
  <si>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</si>
  <si>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</si>
  <si>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</si>
  <si>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</si>
  <si>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</si>
  <si>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</si>
  <si>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</si>
  <si>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</si>
  <si>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</si>
  <si>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</si>
  <si>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</si>
  <si>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</si>
  <si>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</si>
  <si>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</si>
  <si>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</si>
  <si>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</si>
  <si>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</si>
  <si>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</si>
  <si>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</si>
  <si>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</si>
  <si>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</si>
  <si>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</si>
  <si>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</si>
  <si>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</si>
  <si>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</si>
  <si>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</si>
  <si>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</si>
  <si>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</si>
  <si>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</si>
  <si>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</si>
  <si>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</si>
  <si>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</si>
  <si>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</si>
  <si>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</si>
  <si>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</si>
  <si>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</si>
  <si>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</si>
  <si>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</si>
  <si>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</si>
  <si>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</si>
  <si>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</si>
  <si>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</si>
  <si>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</si>
  <si>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</si>
  <si>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</si>
  <si>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</si>
  <si>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</si>
  <si>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</si>
  <si>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</si>
  <si>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</si>
  <si>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</si>
  <si>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</si>
  <si>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</si>
  <si>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</si>
  <si>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</si>
  <si>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</si>
  <si>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</si>
  <si>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</si>
  <si>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</si>
  <si>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</si>
  <si>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</si>
  <si>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</si>
  <si>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</si>
  <si>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</si>
  <si>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</si>
  <si>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</si>
  <si>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</si>
  <si>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</si>
  <si>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</si>
  <si>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</si>
  <si>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</si>
  <si>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</si>
  <si>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</si>
  <si>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</si>
  <si>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</si>
  <si>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</si>
  <si>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</si>
  <si>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</si>
  <si>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</si>
  <si>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</si>
  <si>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</si>
  <si>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</si>
  <si>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</si>
  <si>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</si>
  <si>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</si>
  <si>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</si>
  <si>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</si>
  <si>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</si>
  <si>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</si>
  <si>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</si>
  <si>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</si>
  <si>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</si>
  <si>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</si>
  <si>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</si>
  <si>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</si>
  <si>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</si>
  <si>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</si>
  <si>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</si>
  <si>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</si>
  <si>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</si>
  <si>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</si>
  <si>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</si>
  <si>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</si>
  <si>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</si>
  <si>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</si>
  <si>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</si>
  <si>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</si>
  <si>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</si>
  <si>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</si>
  <si>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</si>
  <si>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</si>
  <si>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</si>
  <si>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</si>
  <si>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</si>
  <si>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</si>
  <si>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</si>
  <si>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</si>
  <si>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</si>
  <si>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</si>
  <si>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</si>
  <si>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</si>
  <si>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</si>
  <si>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</si>
  <si>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</si>
  <si>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</si>
  <si>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</si>
  <si>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</si>
  <si>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</si>
  <si>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</si>
  <si>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</si>
  <si>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</si>
  <si>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</si>
  <si>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</si>
  <si>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</si>
  <si>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</si>
  <si>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</si>
  <si>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</si>
  <si>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</si>
  <si>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</si>
  <si>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</si>
  <si>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</si>
  <si>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</si>
  <si>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</si>
  <si>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</si>
  <si>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</si>
  <si>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</si>
  <si>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</si>
  <si>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</si>
  <si>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</si>
  <si>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</si>
  <si>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</si>
  <si>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</si>
  <si>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</si>
  <si>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</si>
  <si>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</si>
  <si>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</si>
  <si>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</si>
  <si>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</si>
  <si>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</si>
  <si>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</si>
  <si>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</si>
  <si>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</si>
  <si>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</si>
  <si>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</si>
  <si>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</si>
  <si>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</si>
  <si>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</si>
  <si>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</si>
  <si>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</si>
  <si>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</si>
  <si>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</si>
  <si>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</si>
  <si>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</si>
  <si>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</si>
  <si>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</si>
  <si>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</si>
  <si>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</si>
  <si>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</si>
  <si>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</si>
  <si>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</si>
  <si>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</si>
  <si>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</si>
  <si>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</si>
  <si>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</si>
  <si>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</si>
  <si>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</si>
  <si>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</si>
  <si>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</si>
  <si>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</si>
  <si>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</si>
  <si>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</si>
  <si>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</si>
  <si>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</si>
  <si>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</si>
  <si>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</si>
  <si>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</si>
  <si>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</si>
  <si>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</si>
  <si>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</si>
  <si>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</si>
  <si>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</si>
  <si>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</si>
  <si>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</si>
  <si>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</si>
  <si>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</si>
  <si>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</si>
  <si>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</si>
  <si>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</si>
  <si>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</si>
  <si>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</si>
  <si>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</si>
  <si>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</si>
  <si>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</si>
  <si>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</si>
  <si>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</si>
  <si>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</si>
  <si>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</si>
  <si>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</si>
  <si>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</si>
  <si>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</si>
  <si>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</si>
  <si>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</si>
  <si>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</si>
  <si>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</si>
  <si>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</si>
  <si>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</si>
  <si>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</si>
  <si>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</si>
  <si>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</si>
  <si>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</si>
  <si>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</si>
  <si>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</si>
  <si>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</si>
  <si>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</si>
  <si>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</si>
  <si>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</si>
  <si>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</si>
  <si>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</si>
  <si>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</si>
  <si>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</si>
  <si>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</si>
  <si>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</si>
  <si>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</si>
  <si>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</si>
  <si>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</si>
  <si>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</si>
  <si>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</si>
  <si>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</si>
  <si>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</si>
  <si>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</si>
  <si>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</si>
  <si>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</si>
  <si>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</si>
  <si>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</si>
  <si>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</si>
  <si>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</si>
  <si>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</si>
  <si>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</si>
  <si>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</si>
  <si>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</si>
  <si>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</si>
  <si>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</si>
  <si>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</si>
  <si>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</si>
  <si>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</si>
  <si>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</si>
  <si>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</si>
  <si>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</si>
  <si>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</si>
  <si>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</si>
  <si>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</si>
  <si>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</si>
  <si>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</si>
  <si>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</si>
  <si>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</si>
  <si>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</si>
  <si>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</si>
  <si>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</si>
  <si>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</si>
  <si>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</si>
  <si>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</si>
  <si>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</si>
  <si>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</si>
  <si>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</si>
  <si>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</si>
  <si>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</si>
  <si>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</si>
  <si>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</si>
  <si>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</si>
  <si>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</si>
  <si>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</si>
  <si>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</si>
  <si>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</si>
  <si>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</si>
  <si>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</si>
  <si>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</si>
  <si>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</si>
  <si>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</si>
  <si>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</si>
  <si>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</si>
  <si>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</si>
  <si>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</si>
  <si>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</si>
  <si>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</si>
  <si>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</si>
  <si>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</si>
  <si>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</si>
  <si>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</si>
  <si>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</si>
  <si>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</si>
  <si>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</si>
  <si>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</si>
  <si>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</si>
  <si>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</si>
  <si>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</si>
  <si>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</si>
  <si>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</si>
  <si>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</si>
  <si>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</si>
  <si>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</si>
  <si>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</si>
  <si>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</si>
  <si>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</si>
  <si>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</si>
  <si>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</si>
  <si>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</si>
  <si>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</si>
  <si>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</si>
  <si>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</si>
  <si>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</si>
  <si>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</si>
  <si>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</si>
  <si>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</si>
  <si>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</si>
  <si>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</si>
  <si>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</si>
  <si>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</si>
  <si>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</si>
  <si>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</si>
  <si>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</si>
  <si>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</si>
  <si>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</si>
  <si>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</si>
  <si>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</si>
  <si>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</si>
  <si>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</si>
  <si>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</si>
  <si>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</si>
  <si>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</si>
  <si>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</si>
  <si>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</si>
  <si>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</si>
  <si>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</si>
  <si>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</si>
  <si>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</si>
  <si>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</si>
  <si>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</si>
  <si>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</si>
  <si>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</si>
  <si>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</si>
  <si>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</si>
  <si>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</si>
  <si>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</si>
  <si>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</si>
  <si>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</si>
  <si>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</si>
  <si>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</si>
  <si>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</si>
  <si>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</si>
  <si>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</si>
  <si>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</si>
  <si>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</si>
  <si>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</si>
  <si>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</si>
  <si>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</si>
  <si>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</si>
  <si>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</si>
  <si>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</si>
  <si>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</si>
  <si>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</si>
  <si>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</si>
  <si>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</si>
  <si>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</si>
  <si>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</si>
  <si>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</si>
  <si>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</si>
  <si>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</si>
  <si>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</si>
  <si>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</si>
  <si>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</si>
  <si>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</si>
  <si>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</si>
  <si>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</si>
  <si>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</si>
  <si>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</si>
  <si>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</si>
  <si>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</si>
  <si>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</si>
  <si>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</si>
  <si>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</si>
  <si>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</si>
  <si>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</si>
  <si>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</si>
  <si>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</si>
  <si>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</si>
  <si>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</si>
  <si>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</si>
  <si>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</si>
  <si>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</si>
  <si>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</si>
  <si>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</si>
  <si>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</si>
  <si>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</si>
  <si>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</si>
  <si>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</si>
  <si>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</si>
  <si>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</si>
  <si>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</si>
  <si>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</si>
  <si>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</si>
  <si>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</si>
  <si>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</si>
  <si>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</si>
  <si>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</si>
  <si>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</si>
  <si>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</si>
  <si>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</si>
  <si>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</si>
  <si>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</si>
  <si>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</si>
  <si>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</si>
  <si>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</si>
  <si>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</si>
  <si>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</si>
  <si>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</si>
  <si>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</si>
  <si>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</si>
  <si>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</si>
  <si>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</si>
  <si>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</si>
  <si>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</si>
  <si>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</si>
  <si>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</si>
  <si>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</si>
  <si>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</si>
  <si>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</si>
  <si>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</si>
  <si>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</si>
  <si>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</si>
  <si>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</si>
  <si>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</si>
  <si>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</si>
  <si>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</si>
  <si>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</si>
  <si>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</si>
  <si>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</si>
  <si>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</si>
  <si>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</si>
  <si>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</si>
  <si>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</si>
  <si>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</si>
  <si>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</si>
  <si>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</si>
  <si>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</si>
  <si>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</si>
  <si>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</si>
  <si>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</si>
  <si>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</si>
  <si>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</si>
  <si>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</si>
  <si>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</si>
  <si>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</si>
  <si>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</si>
  <si>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</si>
  <si>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</si>
  <si>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</si>
  <si>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</si>
  <si>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</si>
  <si>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</si>
  <si>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</si>
  <si>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</si>
  <si>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</si>
  <si>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</si>
  <si>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</si>
  <si>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</si>
  <si>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</si>
  <si>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</si>
  <si>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</si>
  <si>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</si>
  <si>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</si>
  <si>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</si>
  <si>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</si>
  <si>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</si>
  <si>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</si>
  <si>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</si>
  <si>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</si>
  <si>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</si>
  <si>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</si>
  <si>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</si>
  <si>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</si>
  <si>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</si>
  <si>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</si>
  <si>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</si>
  <si>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</si>
  <si>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</si>
  <si>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</si>
  <si>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</si>
  <si>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</si>
  <si>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</si>
  <si>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</si>
  <si>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</si>
  <si>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</si>
  <si>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</si>
  <si>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</si>
  <si>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</si>
  <si>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</si>
  <si>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</si>
  <si>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</si>
  <si>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</si>
  <si>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</si>
  <si>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</si>
  <si>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</si>
  <si>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</si>
  <si>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</si>
  <si>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</si>
  <si>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</si>
  <si>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</si>
  <si>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</si>
  <si>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</si>
  <si>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</si>
  <si>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</si>
  <si>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</si>
  <si>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</si>
  <si>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</si>
  <si>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</si>
  <si>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</si>
  <si>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</si>
  <si>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</si>
  <si>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</si>
  <si>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</si>
  <si>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</si>
  <si>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</si>
  <si>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</si>
  <si>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</si>
  <si>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</si>
  <si>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</si>
  <si>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</si>
  <si>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</si>
  <si>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</si>
  <si>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</si>
  <si>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</si>
  <si>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</si>
  <si>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</si>
  <si>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</si>
  <si>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</si>
  <si>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</si>
  <si>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</si>
  <si>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</si>
  <si>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</si>
  <si>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</si>
  <si>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</si>
  <si>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</si>
  <si>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</si>
  <si>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</si>
  <si>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</si>
  <si>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</si>
  <si>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</si>
  <si>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</si>
  <si>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</si>
  <si>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</si>
  <si>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</si>
  <si>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</si>
  <si>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</si>
  <si>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</si>
  <si>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</si>
  <si>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</si>
  <si>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</si>
  <si>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</si>
  <si>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</si>
  <si>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</si>
  <si>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</si>
  <si>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</si>
  <si>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</si>
  <si>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</si>
  <si>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</si>
  <si>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</si>
  <si>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</si>
  <si>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</si>
  <si>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</si>
  <si>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</si>
  <si>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</si>
  <si>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</si>
  <si>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</si>
  <si>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</si>
  <si>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</si>
  <si>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</si>
  <si>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</si>
  <si>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</si>
  <si>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</si>
  <si>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</si>
  <si>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</si>
  <si>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</si>
  <si>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</si>
  <si>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</si>
  <si>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</si>
  <si>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</si>
  <si>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</si>
  <si>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</si>
  <si>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</si>
  <si>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</si>
  <si>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</si>
  <si>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</si>
  <si>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</si>
  <si>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</si>
  <si>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</si>
  <si>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</si>
  <si>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</si>
  <si>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</si>
  <si>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</si>
  <si>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</si>
  <si>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</si>
  <si>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</si>
  <si>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</si>
  <si>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</si>
  <si>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</si>
  <si>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</si>
  <si>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</si>
  <si>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</si>
  <si>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</si>
  <si>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</si>
  <si>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</si>
  <si>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</si>
  <si>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</si>
  <si>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</si>
  <si>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</si>
  <si>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</si>
  <si>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</si>
  <si>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</si>
  <si>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</si>
  <si>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</si>
  <si>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</si>
  <si>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</si>
  <si>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</si>
  <si>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</si>
  <si>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</si>
  <si>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</si>
  <si>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</si>
  <si>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</si>
  <si>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</si>
  <si>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</si>
  <si>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</si>
  <si>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</si>
  <si>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</si>
  <si>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</si>
  <si>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</si>
  <si>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</si>
  <si>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</si>
  <si>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</si>
  <si>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</si>
  <si>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</si>
  <si>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</si>
  <si>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</si>
  <si>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</si>
  <si>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</si>
  <si>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</si>
  <si>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</si>
  <si>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</si>
  <si>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</si>
  <si>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</si>
  <si>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</si>
  <si>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</si>
  <si>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</si>
  <si>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</si>
  <si>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</si>
  <si>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</si>
  <si>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</si>
  <si>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</si>
  <si>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</si>
  <si>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</si>
  <si>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</si>
  <si>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</si>
  <si>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</si>
  <si>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</si>
  <si>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</si>
  <si>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</si>
  <si>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</si>
  <si>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</si>
  <si>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</si>
  <si>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</si>
  <si>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</si>
  <si>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</si>
  <si>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</si>
  <si>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</si>
  <si>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</si>
  <si>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</si>
  <si>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</si>
  <si>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</si>
  <si>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</si>
  <si>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</si>
  <si>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</si>
  <si>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</si>
  <si>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</si>
  <si>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</si>
  <si>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</si>
  <si>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</si>
  <si>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</si>
  <si>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</si>
  <si>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</si>
  <si>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</si>
  <si>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</si>
  <si>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</si>
  <si>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</si>
  <si>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</si>
  <si>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</si>
  <si>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</si>
  <si>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</si>
  <si>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</si>
  <si>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</si>
  <si>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</si>
  <si>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</si>
  <si>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</si>
  <si>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</si>
  <si>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</si>
  <si>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</si>
  <si>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</si>
  <si>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</si>
  <si>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</si>
  <si>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</si>
  <si>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</si>
  <si>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</si>
  <si>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</si>
  <si>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</si>
  <si>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</si>
  <si>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</si>
  <si>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</si>
  <si>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</si>
  <si>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</si>
  <si>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</si>
  <si>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</si>
  <si>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</si>
  <si>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</si>
  <si>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</si>
  <si>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</si>
  <si>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</si>
  <si>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</si>
  <si>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</si>
  <si>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</si>
  <si>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</si>
  <si>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</si>
  <si>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</si>
  <si>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</si>
  <si>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</si>
  <si>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</si>
  <si>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</si>
  <si>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</si>
  <si>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</si>
  <si>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</si>
  <si>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</si>
  <si>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</si>
  <si>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</si>
  <si>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</si>
  <si>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</si>
  <si>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</si>
  <si>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</si>
  <si>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</si>
  <si>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</si>
  <si>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</si>
  <si>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</si>
  <si>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</si>
  <si>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</si>
  <si>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</si>
  <si>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</si>
  <si>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</si>
  <si>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</si>
  <si>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</si>
  <si>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</si>
  <si>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</si>
  <si>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</si>
  <si>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</si>
  <si>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</si>
  <si>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</si>
  <si>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</si>
  <si>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</si>
  <si>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</si>
  <si>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</si>
  <si>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</si>
  <si>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</si>
  <si>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</si>
  <si>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</si>
  <si>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</si>
  <si>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</si>
  <si>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</si>
  <si>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</si>
  <si>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</si>
  <si>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</si>
  <si>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</si>
  <si>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</si>
  <si>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</si>
  <si>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</si>
  <si>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</si>
  <si>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</si>
  <si>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</si>
  <si>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</si>
  <si>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</si>
  <si>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</si>
  <si>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</si>
  <si>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</si>
  <si>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</si>
  <si>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</si>
  <si>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</si>
  <si>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</si>
  <si>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</si>
  <si>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</si>
  <si>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</si>
  <si>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</si>
  <si>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</si>
  <si>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</si>
  <si>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</si>
  <si>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</si>
  <si>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</si>
  <si>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</si>
  <si>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</si>
  <si>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</si>
  <si>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</si>
  <si>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</si>
  <si>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</si>
  <si>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</si>
  <si>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</si>
  <si>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</si>
  <si>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</si>
  <si>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</si>
  <si>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</si>
  <si>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</si>
  <si>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</si>
  <si>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</si>
  <si>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</si>
  <si>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</si>
  <si>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</si>
  <si>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</si>
  <si>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</si>
  <si>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</si>
  <si>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</si>
  <si>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</si>
  <si>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</si>
  <si>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</si>
  <si>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</si>
  <si>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</si>
  <si>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</si>
  <si>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</si>
  <si>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</si>
  <si>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</si>
  <si>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</si>
  <si>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</si>
  <si>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</si>
  <si>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</si>
  <si>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</si>
  <si>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</si>
  <si>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</si>
  <si>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</si>
  <si>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</si>
  <si>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</si>
  <si>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</si>
  <si>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</si>
  <si>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</si>
  <si>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</si>
  <si>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</si>
  <si>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</si>
  <si>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</si>
  <si>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</si>
  <si>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</si>
  <si>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</si>
  <si>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</si>
  <si>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</si>
  <si>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</si>
  <si>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</si>
  <si>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</si>
  <si>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</si>
  <si>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</si>
  <si>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</si>
  <si>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</si>
  <si>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</si>
  <si>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</si>
  <si>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</si>
  <si>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</si>
  <si>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</si>
  <si>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</si>
  <si>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</si>
  <si>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</si>
  <si>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</si>
  <si>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</si>
  <si>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</si>
  <si>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</si>
  <si>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</si>
  <si>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</si>
  <si>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</si>
  <si>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</si>
  <si>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</si>
  <si>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</si>
  <si>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</si>
  <si>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</si>
  <si>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</si>
  <si>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</si>
  <si>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</si>
  <si>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</si>
  <si>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</si>
  <si>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</si>
  <si>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</si>
  <si>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</si>
  <si>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</si>
  <si>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</si>
  <si>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</si>
  <si>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</si>
  <si>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</si>
  <si>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</si>
  <si>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</si>
  <si>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</si>
  <si>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</si>
  <si>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</si>
  <si>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</si>
  <si>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</si>
  <si>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</si>
  <si>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</si>
  <si>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</si>
  <si>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</si>
  <si>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</si>
  <si>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</si>
  <si>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</si>
  <si>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</si>
  <si>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</si>
  <si>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</si>
  <si>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</si>
  <si>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</si>
  <si>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</si>
  <si>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</si>
  <si>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</si>
  <si>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</si>
  <si>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</si>
  <si>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</si>
  <si>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</si>
  <si>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</si>
  <si>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</si>
  <si>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</si>
  <si>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</si>
  <si>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</si>
  <si>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</si>
  <si>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</si>
  <si>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</si>
  <si>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</si>
  <si>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</si>
  <si>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</si>
  <si>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</si>
  <si>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</si>
  <si>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</si>
  <si>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</si>
  <si>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</si>
  <si>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</si>
  <si>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</si>
  <si>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</si>
  <si>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</si>
  <si>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</si>
  <si>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</si>
  <si>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</si>
  <si>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</si>
  <si>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</si>
  <si>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</si>
  <si>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</si>
  <si>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</si>
  <si>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</si>
  <si>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</si>
  <si>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</si>
  <si>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</si>
  <si>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</si>
  <si>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</si>
  <si>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</si>
  <si>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</si>
  <si>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</si>
  <si>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</si>
  <si>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</si>
  <si>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</si>
  <si>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</si>
  <si>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</si>
  <si>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</si>
  <si>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</si>
  <si>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</si>
  <si>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</si>
  <si>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</si>
  <si>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</si>
  <si>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</si>
  <si>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</si>
  <si>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</si>
  <si>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</si>
  <si>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</si>
  <si>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</si>
  <si>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</si>
  <si>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</si>
  <si>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</si>
  <si>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</si>
  <si>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</si>
  <si>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</si>
  <si>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</si>
  <si>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</si>
  <si>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</si>
  <si>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</si>
  <si>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</si>
  <si>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</si>
  <si>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</si>
  <si>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</si>
  <si>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</si>
  <si>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</si>
  <si>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</si>
  <si>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</si>
  <si>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</si>
  <si>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</si>
  <si>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</si>
  <si>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</si>
  <si>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</si>
  <si>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</si>
  <si>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</si>
  <si>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</si>
  <si>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</si>
  <si>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</si>
  <si>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</si>
  <si>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</si>
  <si>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</si>
  <si>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</si>
  <si>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</si>
  <si>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</si>
  <si>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</si>
  <si>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</si>
  <si>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</si>
  <si>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</si>
  <si>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</si>
  <si>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</si>
  <si>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</si>
  <si>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</si>
  <si>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</si>
  <si>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</si>
  <si>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</si>
  <si>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</si>
  <si>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</si>
  <si>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</si>
  <si>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</si>
  <si>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</si>
  <si>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</si>
  <si>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</si>
  <si>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</si>
  <si>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</si>
  <si>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</si>
  <si>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</si>
  <si>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</si>
  <si>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</si>
  <si>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</si>
  <si>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</si>
  <si>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</si>
  <si>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</si>
  <si>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</si>
  <si>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</si>
  <si>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</si>
  <si>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</si>
  <si>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</si>
  <si>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</si>
  <si>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</si>
  <si>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</si>
  <si>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</si>
  <si>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</si>
  <si>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</si>
  <si>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</si>
  <si>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</si>
  <si>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</si>
  <si>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</si>
  <si>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</si>
  <si>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</si>
  <si>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</si>
  <si>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</si>
  <si>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</si>
  <si>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</si>
  <si>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</si>
  <si>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</si>
  <si>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</si>
  <si>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</si>
  <si>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</si>
  <si>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</si>
  <si>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</si>
  <si>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</si>
  <si>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</si>
  <si>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</si>
  <si>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</si>
  <si>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</si>
  <si>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</si>
  <si>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</si>
  <si>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</si>
  <si>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</si>
  <si>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</si>
  <si>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</si>
  <si>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</si>
  <si>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</si>
  <si>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</si>
  <si>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</si>
  <si>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</si>
  <si>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</si>
  <si>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</si>
  <si>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</si>
  <si>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</si>
  <si>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</si>
  <si>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</si>
  <si>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</si>
  <si>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</si>
  <si>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</si>
  <si>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</si>
  <si>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</si>
  <si>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</si>
  <si>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</si>
  <si>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</si>
  <si>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</si>
  <si>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</si>
  <si>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</si>
  <si>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</si>
  <si>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</si>
  <si>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</si>
  <si>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</si>
  <si>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</si>
  <si>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</si>
  <si>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</si>
  <si>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</si>
  <si>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</si>
  <si>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</si>
  <si>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</si>
  <si>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</si>
  <si>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</si>
  <si>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</si>
  <si>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</si>
  <si>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</si>
  <si>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</si>
  <si>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</si>
  <si>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</si>
  <si>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</si>
  <si>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</si>
  <si>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</si>
  <si>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</si>
  <si>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</si>
  <si>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</si>
  <si>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</si>
  <si>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</si>
  <si>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</si>
  <si>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</si>
  <si>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</si>
  <si>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</si>
  <si>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</si>
  <si>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</si>
  <si>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</si>
  <si>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</si>
  <si>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</si>
  <si>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</si>
  <si>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</si>
  <si>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</si>
  <si>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</si>
  <si>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</si>
  <si>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</si>
  <si>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</si>
  <si>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</si>
  <si>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</si>
  <si>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</si>
  <si>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</si>
  <si>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</si>
  <si>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</si>
  <si>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</si>
  <si>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</si>
  <si>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</si>
  <si>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</si>
  <si>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</si>
  <si>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</si>
  <si>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</si>
  <si>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</si>
  <si>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</si>
  <si>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</si>
  <si>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</si>
  <si>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</si>
  <si>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</si>
  <si>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</si>
  <si>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</si>
  <si>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</si>
  <si>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</si>
  <si>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</si>
  <si>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</si>
  <si>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</si>
  <si>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</si>
  <si>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</si>
  <si>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</si>
  <si>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</si>
  <si>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</si>
  <si>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</si>
  <si>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</si>
  <si>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</si>
  <si>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</si>
  <si>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</si>
  <si>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</si>
  <si>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</si>
  <si>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</si>
  <si>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</si>
  <si>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</si>
  <si>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</si>
  <si>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</si>
  <si>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</si>
  <si>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</si>
  <si>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</si>
  <si>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</si>
  <si>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</si>
  <si>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</si>
  <si>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</si>
  <si>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</si>
  <si>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</si>
  <si>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</si>
  <si>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</si>
  <si>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</si>
  <si>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</si>
  <si>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</si>
  <si>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</si>
  <si>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</si>
  <si>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</si>
  <si>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</si>
  <si>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</si>
  <si>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</si>
  <si>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</si>
  <si>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</si>
  <si>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</si>
  <si>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</si>
  <si>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</si>
  <si>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</si>
  <si>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</si>
  <si>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</si>
  <si>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</si>
  <si>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</si>
  <si>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</si>
  <si>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</si>
  <si>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</si>
  <si>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</si>
  <si>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</si>
  <si>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</si>
  <si>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</si>
  <si>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</si>
  <si>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</si>
  <si>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</si>
  <si>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</si>
  <si>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</si>
  <si>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</si>
  <si>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</si>
  <si>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</si>
  <si>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</si>
  <si>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</si>
  <si>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</si>
  <si>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</si>
  <si>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</si>
  <si>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</si>
  <si>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</si>
  <si>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</si>
  <si>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</si>
  <si>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</si>
  <si>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</si>
  <si>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</si>
  <si>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</si>
  <si>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</si>
  <si>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</si>
  <si>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</si>
  <si>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</si>
  <si>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</si>
  <si>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</si>
  <si>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</si>
  <si>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</si>
  <si>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</si>
  <si>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</si>
  <si>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</si>
  <si>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</si>
  <si>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</si>
  <si>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</si>
  <si>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</si>
  <si>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</si>
  <si>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</si>
  <si>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</si>
  <si>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</si>
  <si>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</si>
  <si>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</si>
  <si>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</si>
  <si>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</si>
  <si>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</si>
  <si>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</si>
  <si>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</si>
  <si>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</si>
  <si>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</si>
  <si>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</si>
  <si>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</si>
  <si>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</si>
  <si>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</si>
  <si>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</si>
  <si>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</si>
  <si>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</si>
  <si>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</si>
  <si>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</si>
  <si>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</si>
  <si>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</si>
  <si>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</si>
  <si>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</si>
  <si>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</si>
  <si>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</si>
  <si>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</si>
  <si>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</si>
  <si>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</si>
  <si>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</si>
  <si>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</si>
  <si>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</si>
  <si>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</si>
  <si>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</si>
  <si>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</si>
  <si>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</si>
  <si>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</si>
  <si>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</si>
  <si>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</si>
  <si>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</si>
  <si>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</si>
  <si>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</si>
  <si>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</si>
  <si>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</si>
  <si>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</si>
  <si>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</si>
  <si>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</si>
  <si>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</si>
  <si>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</si>
  <si>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</si>
  <si>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</si>
  <si>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</si>
  <si>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</si>
  <si>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</si>
  <si>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</si>
  <si>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</si>
  <si>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</si>
  <si>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</si>
  <si>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</si>
  <si>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</si>
  <si>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</si>
  <si>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</si>
  <si>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</si>
  <si>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</si>
  <si>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</si>
  <si>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</si>
  <si>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</si>
  <si>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</si>
  <si>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</si>
  <si>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</si>
  <si>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</si>
  <si>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</si>
  <si>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</si>
  <si>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</si>
  <si>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</si>
  <si>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</si>
  <si>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</si>
  <si>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</si>
  <si>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</si>
  <si>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</si>
  <si>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</si>
  <si>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</si>
  <si>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</si>
  <si>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</si>
  <si>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</si>
  <si>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</si>
  <si>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</si>
  <si>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</si>
  <si>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</si>
  <si>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</si>
  <si>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</si>
  <si>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</si>
  <si>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</si>
  <si>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</si>
  <si>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</si>
  <si>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</si>
  <si>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</si>
  <si>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</si>
  <si>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</si>
  <si>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</si>
  <si>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</si>
  <si>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</si>
  <si>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</si>
  <si>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</si>
  <si>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</si>
  <si>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</si>
  <si>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</si>
  <si>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</si>
  <si>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</si>
  <si>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</si>
  <si>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</si>
  <si>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</si>
  <si>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</si>
  <si>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</si>
  <si>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</si>
  <si>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</si>
  <si>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</si>
  <si>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</si>
  <si>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</si>
  <si>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</si>
  <si>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</si>
  <si>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</si>
  <si>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</si>
  <si>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</si>
  <si>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</si>
  <si>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</si>
  <si>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</si>
  <si>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</si>
  <si>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</si>
  <si>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</si>
  <si>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</si>
  <si>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</si>
  <si>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</si>
  <si>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</si>
  <si>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</si>
  <si>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</si>
  <si>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</si>
  <si>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</si>
  <si>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</si>
  <si>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</si>
  <si>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</si>
  <si>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</si>
  <si>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</si>
  <si>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</si>
  <si>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</si>
  <si>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</si>
  <si>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</si>
  <si>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</si>
  <si>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</si>
  <si>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</si>
  <si>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</si>
  <si>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</si>
  <si>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</si>
  <si>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</si>
  <si>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</si>
  <si>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</si>
  <si>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</si>
  <si>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</si>
  <si>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</si>
  <si>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</si>
  <si>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</si>
  <si>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</si>
  <si>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</si>
  <si>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</si>
  <si>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</si>
  <si>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</si>
  <si>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</si>
  <si>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</si>
  <si>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</si>
  <si>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</si>
  <si>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</si>
  <si>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</si>
  <si>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</si>
  <si>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</si>
  <si>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</si>
  <si>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</si>
  <si>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</si>
  <si>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</si>
  <si>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</si>
  <si>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</si>
  <si>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</si>
  <si>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</si>
  <si>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</si>
  <si>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</si>
  <si>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</si>
  <si>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</si>
  <si>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</si>
  <si>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</si>
  <si>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</si>
  <si>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</si>
  <si>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</si>
  <si>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</si>
  <si>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</si>
  <si>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</si>
  <si>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</si>
  <si>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</si>
  <si>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</si>
  <si>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</si>
  <si>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</si>
  <si>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</si>
  <si>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</si>
  <si>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</si>
  <si>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</si>
  <si>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</si>
  <si>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</si>
  <si>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</si>
  <si>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</si>
  <si>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</si>
  <si>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</si>
  <si>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</si>
  <si>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</si>
  <si>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</si>
  <si>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</si>
  <si>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</si>
  <si>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</si>
  <si>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</si>
  <si>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</si>
  <si>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</si>
  <si>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</si>
  <si>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</si>
  <si>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</si>
  <si>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</si>
  <si>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</si>
  <si>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</si>
  <si>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</si>
  <si>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</si>
  <si>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</si>
  <si>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</si>
  <si>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</si>
  <si>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</si>
  <si>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</si>
  <si>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</si>
  <si>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</si>
  <si>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</si>
  <si>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</si>
  <si>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</si>
  <si>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</si>
  <si>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</si>
  <si>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</si>
  <si>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</si>
  <si>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</si>
  <si>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</si>
  <si>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</si>
  <si>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</si>
  <si>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</si>
  <si>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</si>
  <si>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</si>
  <si>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</si>
  <si>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</si>
  <si>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</si>
  <si>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</si>
  <si>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</si>
  <si>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</si>
  <si>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</si>
  <si>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</si>
  <si>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</si>
  <si>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</si>
  <si>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</si>
  <si>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</si>
  <si>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</si>
  <si>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</si>
  <si>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</si>
  <si>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</si>
  <si>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</si>
  <si>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</si>
  <si>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</si>
  <si>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</si>
  <si>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</si>
  <si>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</si>
  <si>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</si>
  <si>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</si>
  <si>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</si>
  <si>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</si>
  <si>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</si>
  <si>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</si>
  <si>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</si>
  <si>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</si>
  <si>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</si>
  <si>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</si>
  <si>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</si>
  <si>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</si>
  <si>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</si>
  <si>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</si>
  <si>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</si>
  <si>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</si>
  <si>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</si>
  <si>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</si>
  <si>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</si>
  <si>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</si>
  <si>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</si>
  <si>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</si>
  <si>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</si>
  <si>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</si>
  <si>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</si>
  <si>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</si>
  <si>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</si>
  <si>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</si>
  <si>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</si>
  <si>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</si>
  <si>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</si>
  <si>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</si>
  <si>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</si>
  <si>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</si>
  <si>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</si>
  <si>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</si>
  <si>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</si>
  <si>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</si>
  <si>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</si>
  <si>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</si>
  <si>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</si>
  <si>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</si>
  <si>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</si>
  <si>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</si>
  <si>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</si>
  <si>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</si>
  <si>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</si>
  <si>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</si>
  <si>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</si>
  <si>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</si>
  <si>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</si>
  <si>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</si>
  <si>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</si>
  <si>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</si>
  <si>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</si>
  <si>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</si>
  <si>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</si>
  <si>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</si>
  <si>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</si>
  <si>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</si>
  <si>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</si>
  <si>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</si>
  <si>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</si>
  <si>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</si>
  <si>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</si>
  <si>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</si>
  <si>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</si>
  <si>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</si>
  <si>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</si>
  <si>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</si>
  <si>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</si>
  <si>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</si>
  <si>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</si>
  <si>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</si>
  <si>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</si>
  <si>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</si>
  <si>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</si>
  <si>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</si>
  <si>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</si>
  <si>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</si>
  <si>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</si>
  <si>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</si>
  <si>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</si>
  <si>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</si>
  <si>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</si>
  <si>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</si>
  <si>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</si>
  <si>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</si>
  <si>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</si>
  <si>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</si>
  <si>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</si>
  <si>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</si>
  <si>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</si>
  <si>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</si>
  <si>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</si>
  <si>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</si>
  <si>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</si>
  <si>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</si>
  <si>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</si>
  <si>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</si>
  <si>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</si>
  <si>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</si>
  <si>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</si>
  <si>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</si>
  <si>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</si>
  <si>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</si>
  <si>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</si>
  <si>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</si>
  <si>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</si>
  <si>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</si>
  <si>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</si>
  <si>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</si>
  <si>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</si>
  <si>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</si>
  <si>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</si>
  <si>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</si>
  <si>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</si>
  <si>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</si>
  <si>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</si>
  <si>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</si>
  <si>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</si>
  <si>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</si>
  <si>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</si>
  <si>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</si>
  <si>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</si>
  <si>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</si>
  <si>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</si>
  <si>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</si>
  <si>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</si>
  <si>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</si>
  <si>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</si>
  <si>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</si>
  <si>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</si>
  <si>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</si>
  <si>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</si>
  <si>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</si>
  <si>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</si>
  <si>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</si>
  <si>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</si>
  <si>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</si>
  <si>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</si>
  <si>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</si>
  <si>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</si>
  <si>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</si>
  <si>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</si>
  <si>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</si>
  <si>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</si>
  <si>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</si>
  <si>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</si>
  <si>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</si>
  <si>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</si>
  <si>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</si>
  <si>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</si>
  <si>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</si>
  <si>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</si>
  <si>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</si>
  <si>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</si>
  <si>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</si>
  <si>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</si>
  <si>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</si>
  <si>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</si>
  <si>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</si>
  <si>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</si>
  <si>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</si>
  <si>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</si>
  <si>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</si>
  <si>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</si>
  <si>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</si>
  <si>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</si>
  <si>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</si>
  <si>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</si>
  <si>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</si>
  <si>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</si>
  <si>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</si>
  <si>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</si>
  <si>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</si>
  <si>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</si>
  <si>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</si>
  <si>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</si>
  <si>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</si>
  <si>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</si>
  <si>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</si>
  <si>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</si>
  <si>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</si>
  <si>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</si>
  <si>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</si>
  <si>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</si>
  <si>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</si>
  <si>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</si>
  <si>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</si>
  <si>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</si>
  <si>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</si>
  <si>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</si>
  <si>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</si>
  <si>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</si>
  <si>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</si>
  <si>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</si>
  <si>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</si>
  <si>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</si>
  <si>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</si>
  <si>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</si>
  <si>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</si>
  <si>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</si>
  <si>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</si>
  <si>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</si>
  <si>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</si>
  <si>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</si>
  <si>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</si>
  <si>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</si>
  <si>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</si>
  <si>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</si>
  <si>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</si>
  <si>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</si>
  <si>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</si>
  <si>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</si>
  <si>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</si>
  <si>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</si>
  <si>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</si>
  <si>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</si>
  <si>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</si>
  <si>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</si>
  <si>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</si>
  <si>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</si>
  <si>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</si>
  <si>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</si>
  <si>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</si>
  <si>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</si>
  <si>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</si>
  <si>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</si>
  <si>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</si>
  <si>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</si>
  <si>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</si>
  <si>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</si>
  <si>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</si>
  <si>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</si>
  <si>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</si>
  <si>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</si>
  <si>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</si>
  <si>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</si>
  <si>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</si>
  <si>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</si>
  <si>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</si>
  <si>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</si>
  <si>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</si>
  <si>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</si>
  <si>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</si>
  <si>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</si>
  <si>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</si>
  <si>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</si>
  <si>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</si>
  <si>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</si>
  <si>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</si>
  <si>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</si>
  <si>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</si>
  <si>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</si>
  <si>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</si>
  <si>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</si>
  <si>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</si>
  <si>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</si>
  <si>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</si>
  <si>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</si>
  <si>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</si>
  <si>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</si>
  <si>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</si>
  <si>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</si>
  <si>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</si>
  <si>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</si>
  <si>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</si>
  <si>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</si>
  <si>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</si>
  <si>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</si>
  <si>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</si>
  <si>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</si>
  <si>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</si>
  <si>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</si>
  <si>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</si>
  <si>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</si>
  <si>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</si>
  <si>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</si>
  <si>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</si>
  <si>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</si>
  <si>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</si>
  <si>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</si>
  <si>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</si>
  <si>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</si>
  <si>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</si>
  <si>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</si>
  <si>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</si>
  <si>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</si>
  <si>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</si>
  <si>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</si>
  <si>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</si>
  <si>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</si>
  <si>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</si>
  <si>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</si>
  <si>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</si>
  <si>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</si>
  <si>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</si>
  <si>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</si>
  <si>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</si>
  <si>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</si>
  <si>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</si>
  <si>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</si>
  <si>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</si>
  <si>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</si>
  <si>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</si>
  <si>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</si>
  <si>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</si>
  <si>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</si>
  <si>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</si>
  <si>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</si>
  <si>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</si>
  <si>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</si>
  <si>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</si>
  <si>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</si>
  <si>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</si>
  <si>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</si>
  <si>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</si>
  <si>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</si>
  <si>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</si>
  <si>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</si>
  <si>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</si>
  <si>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</si>
  <si>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</si>
  <si>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</si>
  <si>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</si>
  <si>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</si>
  <si>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</si>
  <si>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</si>
  <si>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</si>
  <si>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</si>
  <si>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</si>
  <si>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</si>
  <si>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</si>
  <si>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</si>
  <si>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</si>
  <si>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</si>
  <si>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</si>
  <si>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</si>
  <si>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</si>
  <si>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</si>
  <si>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</si>
  <si>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</si>
  <si>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</si>
  <si>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</si>
  <si>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</si>
  <si>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</si>
  <si>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</si>
  <si>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</si>
  <si>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</si>
  <si>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</si>
  <si>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</si>
  <si>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</si>
  <si>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</si>
  <si>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</si>
  <si>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</si>
  <si>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</si>
  <si>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</si>
  <si>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</si>
  <si>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</si>
  <si>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</si>
  <si>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</si>
  <si>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</si>
  <si>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</si>
  <si>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</si>
  <si>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</si>
  <si>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</si>
  <si>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</si>
  <si>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</si>
  <si>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</si>
  <si>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</si>
  <si>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</si>
  <si>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</si>
  <si>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</si>
  <si>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</si>
  <si>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</si>
  <si>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</si>
  <si>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</si>
  <si>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</si>
  <si>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</si>
  <si>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</si>
  <si>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</si>
  <si>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</si>
  <si>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</si>
  <si>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</si>
  <si>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</si>
  <si>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</si>
  <si>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</si>
  <si>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</si>
  <si>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</si>
  <si>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</si>
  <si>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</si>
  <si>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</si>
  <si>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</si>
  <si>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</si>
  <si>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</si>
  <si>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</si>
  <si>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</si>
  <si>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</si>
  <si>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</si>
  <si>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</si>
  <si>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</si>
  <si>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</si>
  <si>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</si>
  <si>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</si>
  <si>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</si>
  <si>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</si>
  <si>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</si>
  <si>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</si>
  <si>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</si>
  <si>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</si>
  <si>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</si>
  <si>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</si>
  <si>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</si>
  <si>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</si>
  <si>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</si>
  <si>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</si>
  <si>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</si>
  <si>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</si>
  <si>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</si>
  <si>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</si>
  <si>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</si>
  <si>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</si>
  <si>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</si>
  <si>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</si>
  <si>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</si>
  <si>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</si>
  <si>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</si>
  <si>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</si>
  <si>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</si>
  <si>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</si>
  <si>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</si>
  <si>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</si>
  <si>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</si>
  <si>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</si>
  <si>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</si>
  <si>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</si>
  <si>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</si>
  <si>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</si>
  <si>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</si>
  <si>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</si>
  <si>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</si>
  <si>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</si>
  <si>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</si>
  <si>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</si>
  <si>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</si>
  <si>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</si>
  <si>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</si>
  <si>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</si>
  <si>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</si>
  <si>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</si>
  <si>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</si>
  <si>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</si>
  <si>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</si>
  <si>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</si>
  <si>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</si>
  <si>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</si>
  <si>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</si>
  <si>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</si>
  <si>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</si>
  <si>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</si>
  <si>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</si>
  <si>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</si>
  <si>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</si>
  <si>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</si>
  <si>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</si>
  <si>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</si>
  <si>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</si>
  <si>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</si>
  <si>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</si>
  <si>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</si>
  <si>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</si>
  <si>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</si>
  <si>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</si>
  <si>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</si>
  <si>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</si>
  <si>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</si>
  <si>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</si>
  <si>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</si>
  <si>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</si>
  <si>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</si>
  <si>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</si>
  <si>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</si>
  <si>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</si>
  <si>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</si>
  <si>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</si>
  <si>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</si>
  <si>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</si>
  <si>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</si>
  <si>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</si>
  <si>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</si>
  <si>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</si>
  <si>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</si>
  <si>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</si>
  <si>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</si>
  <si>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</si>
  <si>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</si>
  <si>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</si>
  <si>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</si>
  <si>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</si>
  <si>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</si>
  <si>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</si>
  <si>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</si>
  <si>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</si>
  <si>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</si>
  <si>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</si>
  <si>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</si>
  <si>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</si>
  <si>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</si>
  <si>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</si>
  <si>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</si>
  <si>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</si>
  <si>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</si>
  <si>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</si>
  <si>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</si>
  <si>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</si>
  <si>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</si>
  <si>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</si>
  <si>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</si>
  <si>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</si>
  <si>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</si>
  <si>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</si>
  <si>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</si>
  <si>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</si>
  <si>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</si>
  <si>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</si>
  <si>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</si>
  <si>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</si>
  <si>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</si>
  <si>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</si>
  <si>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</si>
  <si>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</si>
  <si>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</si>
  <si>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</si>
  <si>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</si>
  <si>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</si>
  <si>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</si>
  <si>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</si>
  <si>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</si>
  <si>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</si>
  <si>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</si>
  <si>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</si>
  <si>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</si>
  <si>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</si>
  <si>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</si>
  <si>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</si>
  <si>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</si>
  <si>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</si>
  <si>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</si>
  <si>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</si>
  <si>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</si>
  <si>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</si>
  <si>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</si>
  <si>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</si>
  <si>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</si>
  <si>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</si>
  <si>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</si>
  <si>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</si>
  <si>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</si>
  <si>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</si>
  <si>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</si>
  <si>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</si>
  <si>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</si>
  <si>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</si>
  <si>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</si>
  <si>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</si>
  <si>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</si>
  <si>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</si>
  <si>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</si>
  <si>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</si>
  <si>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</si>
  <si>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</si>
  <si>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</si>
  <si>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</si>
  <si>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</si>
  <si>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</si>
  <si>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</si>
  <si>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</si>
  <si>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</si>
  <si>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</si>
  <si>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</si>
  <si>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</si>
  <si>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</si>
  <si>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</si>
  <si>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</si>
  <si>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</si>
  <si>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</si>
  <si>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</si>
  <si>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</si>
  <si>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</si>
  <si>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</si>
  <si>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</si>
  <si>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</si>
  <si>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</si>
  <si>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</si>
  <si>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</si>
  <si>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</si>
  <si>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</si>
  <si>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</si>
  <si>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</si>
  <si>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</si>
  <si>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</si>
  <si>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</si>
  <si>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</si>
  <si>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</si>
  <si>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</si>
  <si>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</si>
  <si>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</si>
  <si>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</si>
  <si>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</si>
  <si>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</si>
  <si>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</si>
  <si>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</si>
  <si>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</si>
  <si>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</si>
  <si>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</si>
  <si>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</si>
  <si>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</si>
  <si>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</si>
  <si>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</si>
  <si>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</si>
  <si>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</si>
  <si>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</si>
  <si>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</si>
  <si>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</si>
  <si>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</si>
  <si>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</si>
  <si>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</si>
  <si>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</si>
  <si>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</si>
  <si>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</si>
  <si>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</si>
  <si>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</si>
  <si>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</si>
  <si>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</si>
  <si>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</si>
  <si>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</si>
  <si>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</si>
  <si>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</si>
  <si>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</si>
  <si>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</si>
  <si>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</si>
  <si>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</si>
  <si>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</si>
  <si>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</si>
  <si>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</si>
  <si>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</si>
  <si>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</si>
  <si>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</si>
  <si>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</si>
  <si>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</si>
  <si>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</si>
  <si>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</si>
  <si>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</si>
  <si>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</si>
  <si>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</si>
  <si>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</si>
  <si>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</si>
  <si>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</si>
  <si>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</si>
  <si>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</si>
  <si>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</si>
  <si>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</si>
  <si>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</si>
  <si>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</si>
  <si>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</si>
  <si>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</si>
  <si>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</si>
  <si>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</si>
  <si>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</si>
  <si>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</si>
  <si>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</si>
  <si>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</si>
  <si>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</si>
  <si>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</si>
  <si>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</si>
  <si>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</si>
  <si>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</si>
  <si>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</si>
  <si>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</si>
  <si>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</si>
  <si>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</si>
  <si>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</si>
  <si>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</si>
  <si>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</si>
  <si>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</si>
  <si>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</si>
  <si>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</si>
  <si>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</si>
  <si>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</si>
  <si>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</si>
  <si>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</si>
  <si>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</si>
  <si>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</si>
  <si>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</si>
  <si>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</si>
  <si>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</si>
  <si>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</si>
  <si>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</si>
  <si>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</si>
  <si>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</si>
  <si>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</si>
  <si>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</si>
  <si>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</si>
  <si>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</si>
  <si>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</si>
  <si>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</si>
  <si>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</si>
  <si>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</si>
  <si>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</si>
  <si>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</si>
  <si>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</si>
  <si>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</si>
  <si>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</si>
  <si>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</si>
  <si>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</si>
  <si>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</si>
  <si>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</si>
  <si>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</si>
  <si>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</si>
  <si>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</si>
  <si>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</si>
  <si>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</si>
  <si>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</si>
  <si>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</si>
  <si>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</si>
  <si>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</si>
  <si>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</si>
  <si>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</si>
  <si>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</si>
  <si>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</si>
  <si>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</si>
  <si>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</si>
  <si>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</si>
  <si>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</si>
  <si>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</si>
  <si>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</si>
  <si>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</si>
  <si>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</si>
  <si>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</si>
  <si>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</si>
  <si>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</si>
  <si>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</si>
  <si>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</si>
  <si>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</si>
  <si>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</si>
  <si>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</si>
  <si>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</si>
  <si>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</si>
  <si>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</si>
  <si>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</si>
  <si>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</si>
  <si>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</si>
  <si>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</si>
  <si>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</si>
  <si>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</si>
  <si>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</si>
  <si>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</si>
  <si>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</si>
  <si>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</si>
  <si>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</si>
  <si>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</si>
  <si>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</si>
  <si>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</si>
  <si>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</si>
  <si>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</si>
  <si>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</si>
  <si>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</si>
  <si>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</si>
  <si>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</si>
  <si>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</si>
  <si>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</si>
  <si>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</si>
  <si>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</si>
  <si>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</si>
  <si>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</si>
  <si>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</si>
  <si>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</si>
  <si>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</si>
  <si>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</si>
  <si>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</si>
  <si>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</si>
  <si>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</si>
  <si>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</si>
  <si>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</si>
  <si>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</si>
  <si>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</si>
  <si>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</si>
  <si>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</si>
  <si>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</si>
  <si>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</si>
  <si>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</si>
  <si>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</si>
  <si>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</si>
  <si>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</si>
  <si>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</si>
  <si>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</si>
  <si>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</si>
  <si>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</si>
  <si>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</si>
  <si>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</si>
  <si>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</si>
  <si>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</si>
  <si>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</si>
  <si>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</si>
  <si>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</si>
  <si>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</si>
  <si>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</si>
  <si>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</si>
  <si>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</si>
  <si>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</si>
  <si>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</si>
  <si>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</si>
  <si>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</si>
  <si>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</si>
  <si>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</si>
  <si>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</si>
  <si>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</si>
  <si>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</si>
  <si>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</si>
  <si>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</si>
  <si>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</si>
  <si>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</si>
  <si>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</si>
  <si>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</si>
  <si>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</si>
  <si>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</si>
  <si>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</si>
  <si>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</si>
  <si>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</si>
  <si>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</si>
  <si>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</si>
  <si>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</si>
  <si>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</si>
  <si>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</si>
  <si>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</si>
  <si>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</si>
  <si>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</si>
  <si>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</si>
  <si>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</si>
  <si>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</si>
  <si>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</si>
  <si>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</si>
  <si>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</si>
  <si>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</si>
  <si>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</si>
  <si>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</si>
  <si>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</si>
  <si>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</si>
  <si>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</si>
  <si>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</si>
  <si>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</si>
  <si>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</si>
  <si>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</si>
  <si>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</si>
  <si>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</si>
  <si>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</si>
  <si>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</si>
  <si>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</si>
  <si>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</si>
  <si>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</si>
  <si>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</si>
  <si>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</si>
  <si>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</si>
  <si>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</si>
  <si>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</si>
  <si>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</si>
  <si>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</si>
  <si>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</si>
  <si>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</si>
  <si>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</si>
  <si>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</si>
  <si>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</si>
  <si>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</si>
  <si>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</si>
  <si>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</si>
  <si>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</si>
  <si>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</si>
  <si>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</si>
  <si>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</si>
  <si>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</si>
  <si>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</si>
  <si>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</si>
  <si>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</si>
  <si>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</si>
  <si>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</si>
  <si>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</si>
  <si>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</si>
  <si>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</si>
  <si>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</si>
  <si>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</si>
  <si>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</si>
  <si>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</si>
  <si>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</si>
  <si>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</si>
  <si>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</si>
  <si>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</si>
  <si>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</si>
  <si>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</si>
  <si>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</si>
  <si>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</si>
  <si>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</si>
  <si>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</si>
  <si>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</si>
  <si>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</si>
  <si>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</si>
  <si>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</si>
  <si>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</si>
  <si>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</si>
  <si>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</si>
  <si>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</si>
  <si>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</si>
  <si>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</si>
  <si>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</si>
  <si>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</si>
  <si>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</si>
  <si>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</si>
  <si>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</si>
  <si>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</si>
  <si>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</si>
  <si>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</si>
  <si>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</si>
  <si>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</si>
  <si>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</si>
  <si>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</si>
  <si>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</si>
  <si>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</si>
  <si>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</si>
  <si>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</si>
  <si>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</si>
  <si>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</si>
  <si>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</si>
  <si>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</si>
  <si>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</si>
  <si>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</si>
  <si>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</si>
  <si>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</si>
  <si>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</si>
  <si>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</si>
  <si>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</si>
  <si>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</si>
  <si>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</si>
  <si>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</si>
  <si>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</si>
  <si>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</si>
  <si>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</si>
  <si>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</si>
  <si>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</si>
  <si>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</si>
  <si>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</si>
  <si>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</si>
  <si>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</si>
  <si>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</si>
  <si>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</si>
  <si>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</si>
  <si>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</si>
  <si>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</si>
  <si>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</si>
  <si>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</si>
  <si>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</si>
  <si>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</si>
  <si>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</si>
  <si>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</si>
  <si>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</si>
  <si>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</si>
  <si>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</si>
  <si>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</si>
  <si>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</si>
  <si>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</si>
  <si>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</si>
  <si>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</si>
  <si>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</si>
  <si>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</si>
  <si>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</si>
  <si>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</si>
  <si>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</si>
  <si>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</si>
  <si>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</si>
  <si>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</si>
  <si>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</si>
  <si>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</si>
  <si>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</si>
  <si>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</si>
  <si>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</si>
  <si>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</si>
  <si>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</si>
  <si>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</si>
  <si>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</si>
  <si>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</si>
  <si>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</si>
  <si>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</si>
  <si>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</si>
  <si>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</si>
  <si>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</si>
  <si>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</si>
  <si>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</si>
  <si>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</si>
  <si>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</si>
  <si>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</si>
  <si>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</si>
  <si>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</si>
  <si>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</si>
  <si>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</si>
  <si>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</si>
  <si>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</si>
  <si>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</si>
  <si>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</si>
  <si>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</si>
  <si>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</si>
  <si>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</si>
  <si>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</si>
  <si>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</si>
  <si>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</si>
  <si>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</si>
  <si>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</si>
  <si>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</si>
  <si>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</si>
  <si>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</si>
  <si>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</si>
  <si>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</si>
  <si>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</si>
  <si>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</si>
  <si>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</si>
  <si>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</si>
  <si>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</si>
  <si>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</si>
  <si>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</si>
  <si>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</si>
  <si>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</si>
  <si>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</si>
  <si>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</si>
  <si>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</si>
  <si>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</si>
  <si>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</si>
  <si>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</si>
  <si>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</si>
  <si>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</si>
  <si>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</si>
  <si>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</si>
  <si>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</si>
  <si>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</si>
  <si>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</si>
  <si>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</si>
  <si>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</si>
  <si>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</si>
  <si>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</si>
  <si>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</si>
  <si>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</si>
  <si>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</si>
  <si>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</si>
  <si>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</si>
  <si>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</si>
  <si>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</si>
  <si>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</si>
  <si>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</si>
  <si>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</si>
  <si>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</si>
  <si>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</si>
  <si>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</si>
  <si>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</si>
  <si>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</si>
  <si>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</si>
  <si>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</si>
  <si>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</si>
  <si>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</si>
  <si>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</si>
  <si>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</si>
  <si>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</si>
  <si>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</si>
  <si>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</si>
  <si>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</si>
  <si>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</si>
  <si>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</si>
  <si>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</si>
  <si>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</si>
  <si>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</si>
  <si>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</si>
  <si>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</si>
  <si>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</si>
  <si>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</si>
  <si>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</si>
  <si>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</si>
  <si>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</si>
  <si>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</si>
  <si>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</si>
  <si>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</si>
  <si>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</si>
  <si>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</si>
  <si>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</si>
  <si>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</si>
  <si>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</si>
  <si>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</si>
  <si>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</si>
  <si>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</si>
  <si>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</si>
  <si>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</si>
  <si>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</si>
  <si>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</si>
  <si>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</si>
  <si>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</si>
  <si>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</si>
  <si>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</si>
  <si>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</si>
  <si>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</si>
  <si>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</si>
  <si>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</si>
  <si>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</si>
  <si>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</si>
  <si>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</si>
  <si>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</si>
  <si>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</si>
  <si>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</si>
  <si>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</si>
  <si>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</si>
  <si>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</si>
  <si>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</si>
  <si>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</si>
  <si>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</si>
  <si>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</si>
  <si>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</si>
  <si>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</si>
  <si>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</si>
  <si>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</si>
  <si>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</si>
  <si>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</si>
  <si>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</si>
  <si>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</si>
  <si>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</si>
  <si>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</si>
  <si>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</si>
  <si>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</si>
  <si>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</si>
  <si>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</si>
  <si>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</si>
  <si>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</si>
  <si>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</si>
  <si>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</si>
  <si>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</si>
  <si>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</si>
  <si>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</si>
  <si>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</si>
  <si>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</si>
  <si>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</si>
  <si>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</si>
  <si>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</si>
  <si>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</si>
  <si>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</si>
  <si>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</si>
  <si>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</si>
  <si>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</si>
  <si>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</si>
  <si>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</si>
  <si>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</si>
  <si>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</si>
  <si>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</si>
  <si>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</si>
  <si>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</si>
  <si>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</si>
  <si>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</si>
  <si>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</si>
  <si>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</si>
  <si>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</si>
  <si>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</si>
  <si>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</si>
  <si>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</si>
  <si>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</si>
  <si>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</si>
  <si>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</si>
  <si>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</si>
  <si>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</si>
  <si>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</si>
  <si>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</si>
  <si>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</si>
  <si>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</si>
  <si>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</si>
  <si>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</si>
  <si>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</si>
  <si>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</si>
  <si>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</si>
  <si>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</si>
  <si>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</si>
  <si>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</si>
  <si>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</si>
  <si>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</si>
  <si>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</si>
  <si>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</si>
  <si>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</si>
  <si>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</si>
  <si>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</si>
  <si>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</si>
  <si>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</si>
  <si>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</si>
  <si>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</si>
  <si>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</si>
  <si>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</si>
  <si>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</si>
  <si>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</si>
  <si>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</si>
  <si>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</si>
  <si>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</si>
  <si>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</si>
  <si>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</si>
  <si>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</si>
  <si>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</si>
  <si>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</si>
  <si>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</si>
  <si>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</si>
  <si>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</si>
  <si>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</si>
  <si>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</si>
  <si>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</si>
  <si>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</si>
  <si>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</si>
  <si>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</si>
  <si>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</si>
  <si>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</si>
  <si>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</si>
  <si>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</si>
  <si>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</si>
  <si>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</si>
  <si>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</si>
  <si>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</si>
  <si>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</si>
  <si>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</si>
  <si>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</si>
  <si>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</si>
  <si>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</si>
  <si>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</si>
  <si>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</si>
  <si>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</si>
  <si>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</si>
  <si>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</si>
  <si>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</si>
  <si>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</si>
  <si>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</si>
  <si>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</si>
  <si>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</si>
  <si>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</si>
  <si>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</si>
  <si>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</si>
  <si>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</si>
  <si>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</si>
  <si>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</si>
  <si>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</si>
  <si>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</si>
  <si>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</si>
  <si>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</si>
  <si>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</si>
  <si>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</si>
  <si>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</si>
  <si>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</si>
  <si>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</si>
  <si>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</si>
  <si>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</si>
  <si>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</si>
  <si>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</si>
  <si>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</si>
  <si>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</si>
  <si>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</si>
  <si>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</si>
  <si>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</si>
  <si>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</si>
  <si>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</si>
  <si>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</si>
  <si>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</si>
  <si>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</si>
  <si>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</si>
  <si>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</si>
  <si>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</si>
  <si>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</si>
  <si>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</si>
  <si>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</si>
  <si>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</si>
  <si>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</si>
  <si>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</si>
  <si>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</si>
  <si>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</si>
  <si>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</si>
  <si>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</si>
  <si>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</si>
  <si>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</si>
  <si>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</si>
  <si>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</si>
  <si>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</si>
  <si>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</si>
  <si>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</si>
  <si>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</si>
  <si>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</si>
  <si>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</si>
  <si>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</si>
  <si>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</si>
  <si>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</si>
  <si>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</si>
  <si>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</si>
  <si>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</si>
  <si>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</si>
  <si>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</si>
  <si>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</si>
  <si>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</si>
  <si>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</si>
  <si>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</si>
  <si>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</si>
  <si>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</si>
  <si>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</si>
  <si>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</si>
  <si>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</si>
  <si>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</si>
  <si>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</si>
  <si>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</si>
  <si>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</si>
  <si>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</si>
  <si>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</si>
  <si>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</si>
  <si>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</si>
  <si>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</si>
  <si>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</si>
  <si>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</si>
  <si>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</si>
  <si>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</si>
  <si>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</si>
  <si>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</si>
  <si>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</si>
  <si>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</si>
  <si>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</si>
  <si>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</si>
  <si>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</si>
  <si>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</si>
  <si>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</si>
  <si>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</si>
  <si>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</si>
  <si>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</si>
  <si>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</si>
  <si>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</si>
  <si>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</si>
  <si>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</si>
  <si>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</si>
  <si>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</si>
  <si>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</si>
  <si>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</si>
  <si>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</si>
  <si>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</si>
  <si>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</si>
  <si>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</si>
  <si>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</si>
  <si>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</si>
  <si>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</si>
  <si>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</si>
  <si>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</si>
  <si>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</si>
  <si>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</si>
  <si>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</si>
  <si>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</si>
  <si>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</si>
  <si>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</si>
  <si>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</si>
  <si>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</si>
  <si>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</si>
  <si>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</si>
  <si>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</si>
  <si>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</si>
  <si>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</si>
  <si>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</si>
  <si>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</si>
  <si>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</si>
  <si>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</si>
  <si>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</si>
  <si>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</si>
  <si>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</si>
  <si>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</si>
  <si>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</si>
  <si>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</si>
  <si>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</si>
  <si>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</si>
  <si>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</si>
  <si>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</si>
  <si>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</si>
  <si>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</si>
  <si>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</si>
  <si>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</si>
  <si>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</si>
  <si>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</si>
  <si>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</si>
  <si>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</si>
  <si>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</si>
  <si>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</si>
  <si>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</si>
  <si>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</si>
  <si>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</si>
  <si>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</si>
  <si>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</si>
  <si>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</si>
  <si>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</si>
  <si>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</si>
  <si>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</si>
  <si>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</si>
  <si>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</si>
  <si>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</si>
  <si>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</si>
  <si>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</si>
  <si>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</si>
  <si>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</si>
  <si>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</si>
  <si>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</si>
  <si>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</si>
  <si>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</si>
  <si>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</si>
  <si>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</si>
  <si>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</si>
  <si>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</si>
  <si>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</si>
  <si>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</si>
  <si>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</si>
  <si>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</si>
  <si>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</si>
  <si>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</si>
  <si>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</si>
  <si>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</si>
  <si>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</si>
  <si>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</si>
  <si>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</si>
  <si>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</si>
  <si>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</si>
  <si>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</si>
  <si>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</si>
  <si>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</si>
  <si>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</si>
  <si>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</si>
  <si>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</si>
  <si>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</si>
  <si>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</si>
  <si>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</si>
  <si>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</si>
  <si>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</si>
  <si>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</si>
  <si>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</si>
  <si>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</si>
  <si>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</si>
  <si>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</si>
  <si>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</si>
  <si>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</si>
  <si>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</si>
  <si>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</si>
  <si>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</si>
  <si>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</si>
  <si>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</si>
  <si>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</si>
  <si>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</si>
  <si>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</si>
  <si>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</si>
  <si>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</si>
  <si>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</si>
  <si>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</si>
  <si>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</si>
  <si>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</si>
  <si>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</si>
  <si>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</si>
  <si>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</si>
  <si>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</si>
  <si>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</si>
  <si>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</si>
  <si>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</si>
  <si>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</si>
  <si>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</si>
  <si>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</si>
  <si>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</si>
  <si>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</si>
  <si>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</si>
  <si>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</si>
  <si>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</si>
  <si>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</si>
  <si>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</si>
  <si>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</si>
  <si>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</si>
  <si>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</si>
  <si>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</si>
  <si>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</si>
  <si>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</si>
  <si>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</si>
  <si>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</si>
  <si>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</si>
  <si>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</si>
  <si>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</si>
  <si>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</si>
  <si>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</si>
  <si>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</si>
  <si>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</si>
  <si>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</si>
  <si>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</si>
  <si>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</si>
  <si>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</si>
  <si>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</si>
  <si>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</si>
  <si>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</si>
  <si>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</si>
  <si>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</si>
  <si>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</si>
  <si>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</si>
  <si>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</si>
  <si>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</si>
  <si>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</si>
  <si>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</si>
  <si>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</si>
  <si>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</si>
  <si>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</si>
  <si>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</si>
  <si>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</si>
  <si>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</si>
  <si>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</si>
  <si>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</si>
  <si>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</si>
  <si>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</si>
  <si>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</si>
  <si>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</si>
  <si>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</si>
  <si>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</si>
  <si>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</si>
  <si>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</si>
  <si>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</si>
  <si>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</si>
  <si>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</si>
  <si>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</si>
  <si>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</si>
  <si>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</si>
  <si>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</si>
  <si>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</si>
  <si>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</si>
  <si>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</si>
  <si>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</si>
  <si>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</si>
  <si>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</si>
  <si>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</si>
  <si>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</si>
  <si>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</si>
  <si>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</si>
  <si>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</si>
  <si>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</si>
  <si>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</si>
  <si>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</si>
  <si>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</si>
  <si>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</si>
  <si>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</si>
  <si>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</si>
  <si>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</si>
  <si>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</si>
  <si>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</si>
  <si>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</si>
  <si>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</si>
  <si>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</si>
  <si>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</si>
  <si>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</si>
  <si>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</si>
  <si>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</si>
  <si>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</si>
  <si>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</si>
  <si>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</si>
  <si>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</si>
  <si>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</si>
  <si>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</si>
  <si>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</si>
  <si>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</si>
  <si>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</si>
  <si>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</si>
  <si>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</si>
  <si>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</si>
  <si>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</si>
  <si>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</si>
  <si>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</si>
  <si>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</si>
  <si>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</si>
  <si>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</si>
  <si>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</si>
  <si>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</si>
  <si>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</si>
  <si>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</si>
  <si>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</si>
  <si>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</si>
  <si>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</si>
  <si>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</si>
  <si>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</si>
  <si>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</si>
  <si>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</si>
  <si>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</si>
  <si>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</si>
  <si>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</si>
  <si>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</si>
  <si>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</si>
  <si>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</si>
  <si>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</si>
  <si>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</si>
  <si>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</si>
  <si>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</si>
  <si>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</si>
  <si>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</si>
  <si>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</si>
  <si>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</si>
  <si>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</si>
  <si>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</si>
  <si>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</si>
  <si>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</si>
  <si>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</si>
  <si>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</si>
  <si>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</si>
  <si>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</si>
  <si>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</si>
  <si>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</si>
  <si>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</si>
  <si>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</si>
  <si>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</si>
  <si>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</si>
  <si>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</si>
  <si>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</si>
  <si>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</si>
  <si>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</si>
  <si>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</si>
  <si>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</si>
  <si>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</si>
  <si>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</si>
  <si>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</si>
  <si>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</si>
  <si>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</si>
  <si>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</si>
  <si>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</si>
  <si>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</si>
  <si>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</si>
  <si>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</si>
  <si>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</si>
  <si>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</si>
  <si>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</si>
  <si>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</si>
  <si>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</si>
  <si>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</si>
  <si>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</si>
  <si>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</si>
  <si>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</si>
  <si>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</si>
  <si>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</si>
  <si>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</si>
  <si>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</si>
  <si>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</si>
  <si>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</si>
  <si>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</si>
  <si>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</si>
  <si>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</si>
  <si>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</si>
  <si>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</si>
  <si>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</si>
  <si>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</si>
  <si>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</si>
  <si>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</si>
  <si>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</si>
  <si>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</si>
  <si>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</si>
  <si>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</si>
  <si>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</si>
  <si>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</si>
  <si>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</si>
  <si>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</si>
  <si>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</si>
  <si>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</si>
  <si>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</si>
  <si>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</si>
  <si>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</si>
  <si>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</si>
  <si>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</si>
  <si>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</si>
  <si>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</si>
  <si>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</si>
  <si>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</si>
  <si>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</si>
  <si>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</si>
  <si>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</si>
  <si>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</si>
  <si>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</si>
  <si>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</si>
  <si>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</si>
  <si>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</si>
  <si>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</si>
  <si>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</si>
  <si>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</si>
  <si>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</si>
  <si>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</si>
  <si>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</si>
  <si>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</si>
  <si>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</si>
  <si>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</si>
  <si>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</si>
  <si>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</si>
  <si>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</si>
  <si>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</si>
  <si>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</si>
  <si>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</si>
  <si>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</si>
  <si>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</si>
  <si>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</si>
  <si>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</si>
  <si>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</si>
  <si>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</si>
  <si>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</si>
  <si>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</si>
  <si>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</si>
  <si>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</si>
  <si>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</si>
  <si>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</si>
  <si>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</si>
  <si>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</si>
  <si>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</si>
  <si>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</si>
  <si>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</si>
  <si>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</si>
  <si>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</si>
  <si>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</si>
  <si>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</si>
  <si>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</si>
  <si>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</si>
  <si>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</si>
  <si>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</si>
  <si>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</si>
  <si>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</si>
  <si>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</si>
  <si>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</si>
  <si>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</si>
  <si>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</si>
  <si>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</si>
  <si>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</si>
  <si>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</si>
  <si>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</si>
  <si>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</si>
  <si>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</si>
  <si>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</si>
  <si>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</si>
  <si>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</si>
  <si>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</si>
  <si>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</si>
  <si>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</si>
  <si>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</si>
  <si>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</si>
  <si>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</si>
  <si>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</si>
  <si>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</si>
  <si>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</si>
  <si>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</si>
  <si>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</si>
  <si>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</si>
  <si>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</si>
  <si>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</si>
  <si>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</si>
  <si>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</si>
  <si>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</si>
  <si>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</si>
  <si>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</si>
  <si>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</si>
  <si>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</si>
  <si>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</si>
  <si>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</si>
  <si>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</si>
  <si>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</si>
  <si>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</si>
  <si>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</si>
  <si>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</si>
  <si>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</si>
  <si>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</si>
  <si>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</si>
  <si>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</si>
  <si>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</si>
  <si>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</si>
  <si>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</si>
  <si>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</si>
  <si>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</si>
  <si>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</si>
  <si>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</si>
  <si>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</si>
  <si>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</si>
  <si>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</si>
  <si>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</si>
  <si>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</si>
  <si>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</si>
  <si>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</si>
  <si>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</si>
  <si>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</si>
  <si>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</si>
  <si>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</si>
  <si>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</si>
  <si>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</si>
  <si>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</si>
  <si>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</si>
  <si>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</si>
  <si>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</si>
  <si>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</si>
  <si>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</si>
  <si>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</si>
  <si>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</si>
  <si>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</si>
  <si>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</si>
  <si>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</si>
  <si>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</si>
  <si>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</si>
  <si>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</si>
  <si>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</si>
  <si>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</si>
  <si>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</si>
  <si>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</si>
  <si>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</si>
  <si>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</si>
  <si>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</si>
  <si>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</si>
  <si>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</si>
  <si>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</si>
  <si>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</si>
  <si>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</si>
  <si>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</si>
  <si>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</si>
  <si>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</si>
  <si>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</si>
  <si>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</si>
  <si>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</si>
  <si>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</si>
  <si>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</si>
  <si>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</si>
  <si>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</si>
  <si>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</si>
  <si>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</si>
  <si>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</si>
  <si>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</si>
  <si>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</si>
  <si>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</si>
  <si>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</si>
  <si>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</si>
  <si>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</si>
  <si>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</si>
  <si>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</si>
  <si>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</si>
  <si>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</si>
  <si>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</si>
  <si>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</si>
  <si>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</si>
  <si>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</si>
  <si>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</si>
  <si>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</si>
  <si>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</si>
  <si>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</si>
  <si>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</si>
  <si>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</si>
  <si>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</si>
  <si>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</si>
  <si>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</si>
  <si>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</si>
  <si>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</si>
  <si>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</si>
  <si>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</si>
  <si>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</si>
  <si>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</si>
  <si>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</si>
  <si>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</si>
  <si>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</si>
  <si>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</si>
  <si>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</si>
  <si>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</si>
  <si>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</si>
  <si>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</si>
  <si>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</si>
  <si>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</si>
  <si>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</si>
  <si>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</si>
  <si>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</si>
  <si>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</si>
  <si>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</si>
  <si>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</si>
  <si>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</si>
  <si>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</si>
  <si>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</si>
  <si>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</si>
  <si>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</si>
  <si>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</si>
  <si>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</si>
  <si>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</si>
  <si>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</si>
  <si>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</si>
  <si>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</si>
  <si>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</si>
  <si>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</si>
  <si>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</si>
  <si>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</si>
  <si>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</si>
  <si>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</si>
  <si>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</si>
  <si>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</si>
  <si>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</si>
  <si>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</si>
  <si>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</si>
  <si>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</si>
  <si>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</si>
  <si>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</si>
  <si>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</si>
  <si>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</si>
  <si>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</si>
  <si>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</si>
  <si>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</si>
  <si>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</si>
  <si>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</si>
  <si>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</si>
  <si>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</si>
  <si>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</si>
  <si>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</si>
  <si>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</si>
  <si>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</si>
  <si>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</si>
  <si>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</si>
  <si>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</si>
  <si>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</si>
  <si>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</si>
  <si>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</si>
  <si>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</si>
  <si>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</si>
  <si>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</si>
  <si>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</si>
  <si>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</si>
  <si>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</si>
  <si>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</si>
  <si>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</si>
  <si>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</si>
  <si>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</si>
  <si>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</si>
  <si>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</si>
  <si>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</si>
  <si>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</si>
  <si>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</si>
  <si>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</si>
  <si>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</si>
  <si>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</si>
  <si>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</si>
  <si>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</si>
  <si>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</si>
  <si>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</si>
  <si>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</si>
  <si>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</si>
  <si>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</si>
  <si>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</si>
  <si>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</si>
  <si>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</si>
  <si>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</si>
  <si>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</si>
  <si>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</si>
  <si>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</si>
  <si>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</si>
  <si>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</si>
  <si>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</si>
  <si>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</si>
  <si>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</si>
  <si>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</si>
  <si>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</si>
  <si>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</si>
  <si>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</si>
  <si>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</si>
  <si>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</si>
  <si>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</si>
  <si>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</si>
  <si>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</si>
  <si>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</si>
  <si>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</si>
  <si>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</si>
  <si>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</si>
  <si>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</si>
  <si>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</si>
  <si>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</si>
  <si>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</si>
  <si>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</si>
  <si>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</si>
  <si>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</si>
  <si>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</si>
  <si>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</si>
  <si>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</si>
  <si>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</si>
  <si>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</si>
  <si>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</si>
  <si>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</si>
  <si>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</si>
  <si>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</si>
  <si>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</si>
  <si>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</si>
  <si>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</si>
  <si>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</si>
  <si>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</si>
  <si>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</si>
  <si>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</si>
  <si>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</si>
  <si>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</si>
  <si>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</si>
  <si>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</si>
  <si>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</si>
  <si>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</si>
  <si>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</si>
  <si>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</si>
  <si>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</si>
  <si>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</si>
  <si>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</si>
  <si>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</si>
  <si>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</si>
  <si>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</si>
  <si>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</si>
  <si>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</si>
  <si>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</si>
  <si>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</si>
  <si>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</si>
  <si>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</si>
  <si>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</si>
  <si>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</si>
  <si>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</si>
  <si>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</si>
  <si>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</si>
  <si>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</si>
  <si>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</si>
  <si>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</si>
  <si>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</si>
  <si>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</si>
  <si>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</si>
  <si>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</si>
  <si>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</si>
  <si>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</si>
  <si>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</si>
  <si>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</si>
  <si>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</si>
  <si>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</si>
  <si>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</si>
  <si>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</si>
  <si>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</si>
  <si>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</si>
  <si>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</si>
  <si>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</si>
  <si>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</si>
  <si>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</si>
  <si>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</si>
  <si>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</si>
  <si>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</si>
  <si>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</si>
  <si>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</si>
  <si>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</si>
  <si>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</si>
  <si>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</si>
  <si>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</si>
  <si>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</si>
  <si>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</si>
  <si>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</si>
  <si>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</si>
  <si>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</si>
  <si>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</si>
  <si>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</si>
  <si>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</si>
  <si>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</si>
  <si>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</si>
  <si>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</si>
  <si>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</si>
  <si>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</si>
  <si>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</si>
  <si>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</si>
  <si>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</si>
  <si>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</si>
  <si>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</si>
  <si>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</si>
  <si>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</si>
  <si>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</si>
  <si>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</si>
  <si>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</si>
  <si>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</si>
  <si>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</si>
  <si>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</si>
  <si>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</si>
  <si>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</si>
  <si>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</si>
  <si>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</si>
  <si>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</si>
  <si>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</si>
  <si>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</si>
  <si>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</si>
  <si>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</si>
  <si>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</si>
  <si>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</si>
  <si>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</si>
  <si>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</si>
  <si>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</si>
  <si>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</si>
  <si>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</si>
  <si>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</si>
  <si>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</si>
  <si>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</si>
  <si>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</si>
  <si>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</si>
  <si>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</si>
  <si>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</si>
  <si>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</si>
  <si>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</si>
  <si>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</si>
  <si>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</si>
  <si>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</si>
  <si>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</si>
  <si>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</si>
  <si>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</si>
  <si>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</si>
  <si>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</si>
  <si>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</si>
  <si>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</si>
  <si>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</si>
  <si>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</si>
  <si>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</si>
  <si>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</si>
  <si>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</si>
  <si>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</si>
  <si>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</si>
  <si>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</si>
  <si>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</si>
  <si>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</si>
  <si>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</si>
  <si>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</si>
  <si>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</si>
  <si>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</si>
  <si>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</si>
  <si>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</si>
  <si>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</si>
  <si>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</si>
  <si>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</si>
  <si>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</si>
  <si>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</si>
  <si>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</si>
  <si>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</si>
  <si>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</si>
  <si>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</si>
  <si>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</si>
  <si>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</si>
  <si>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</si>
  <si>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</si>
  <si>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</si>
  <si>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</si>
  <si>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</si>
  <si>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</si>
  <si>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</si>
  <si>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</si>
  <si>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</si>
  <si>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</si>
  <si>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</si>
  <si>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</si>
  <si>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</si>
  <si>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</si>
  <si>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</si>
  <si>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</si>
  <si>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</si>
  <si>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</si>
  <si>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</si>
  <si>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</si>
  <si>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</si>
  <si>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</si>
  <si>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</si>
  <si>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</si>
  <si>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</si>
  <si>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</si>
  <si>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</si>
  <si>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</si>
  <si>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</si>
  <si>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</si>
  <si>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</si>
  <si>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</si>
  <si>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</si>
  <si>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</si>
  <si>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</si>
  <si>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</si>
  <si>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</si>
  <si>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</si>
  <si>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</si>
  <si>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</si>
  <si>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</si>
  <si>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</si>
  <si>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</si>
  <si>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</si>
  <si>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</si>
  <si>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</si>
  <si>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</si>
  <si>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</si>
  <si>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</si>
  <si>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</si>
  <si>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</si>
  <si>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</si>
  <si>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</si>
  <si>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</si>
  <si>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</si>
  <si>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</si>
  <si>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</si>
  <si>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</si>
  <si>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</si>
  <si>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</si>
  <si>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</si>
  <si>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</si>
  <si>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</si>
  <si>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</si>
  <si>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</si>
  <si>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</si>
  <si>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</si>
  <si>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</si>
  <si>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</si>
  <si>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</si>
  <si>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</si>
  <si>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</si>
  <si>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</si>
  <si>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</si>
  <si>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</si>
  <si>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</si>
  <si>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</si>
  <si>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</si>
  <si>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</si>
  <si>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</si>
  <si>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</si>
  <si>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</si>
  <si>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</si>
  <si>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</si>
  <si>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</si>
  <si>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</si>
  <si>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</si>
  <si>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</si>
  <si>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</si>
  <si>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</si>
  <si>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</si>
  <si>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</si>
  <si>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</si>
  <si>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</si>
  <si>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</si>
  <si>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</si>
  <si>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</si>
  <si>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</si>
  <si>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</si>
  <si>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</si>
  <si>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</si>
  <si>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</si>
  <si>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</si>
  <si>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</si>
  <si>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</si>
  <si>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</si>
  <si>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</si>
  <si>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</si>
  <si>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</si>
  <si>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</si>
  <si>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</si>
  <si>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</si>
  <si>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</si>
  <si>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</si>
  <si>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</si>
  <si>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</si>
  <si>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</si>
  <si>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</si>
  <si>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</si>
  <si>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</si>
  <si>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</si>
  <si>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</si>
  <si>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</si>
  <si>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</si>
  <si>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</si>
  <si>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</si>
  <si>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</si>
  <si>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</si>
  <si>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</si>
  <si>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</si>
  <si>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</si>
  <si>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</si>
  <si>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</si>
  <si>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</si>
  <si>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</si>
  <si>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</si>
  <si>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</si>
  <si>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</si>
  <si>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</si>
  <si>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</si>
  <si>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</si>
  <si>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</si>
  <si>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</si>
  <si>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</si>
  <si>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</si>
  <si>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</si>
  <si>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</si>
  <si>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</si>
  <si>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</si>
  <si>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</si>
  <si>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</si>
  <si>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</si>
  <si>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</si>
  <si>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</si>
  <si>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</si>
  <si>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</si>
  <si>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</si>
  <si>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</si>
  <si>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</si>
  <si>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</si>
  <si>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</si>
  <si>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</si>
  <si>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</si>
  <si>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</si>
  <si>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</si>
  <si>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</si>
  <si>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</si>
  <si>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</si>
  <si>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</si>
  <si>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</si>
  <si>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</si>
  <si>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</si>
  <si>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</si>
  <si>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</si>
  <si>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</si>
  <si>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</si>
  <si>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</si>
  <si>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</si>
  <si>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</si>
  <si>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</si>
  <si>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</si>
  <si>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</si>
  <si>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</si>
  <si>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</si>
  <si>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</si>
  <si>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</si>
  <si>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</si>
  <si>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</si>
  <si>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</si>
  <si>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</si>
  <si>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</si>
  <si>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</si>
  <si>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</si>
  <si>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</si>
  <si>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</si>
  <si>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</si>
  <si>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</si>
  <si>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</si>
  <si>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</si>
  <si>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</si>
  <si>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</si>
  <si>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</si>
  <si>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</si>
  <si>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</si>
  <si>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</si>
  <si>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</si>
  <si>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</si>
  <si>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</si>
  <si>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</si>
  <si>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</si>
  <si>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</si>
  <si>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</si>
  <si>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</si>
  <si>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</si>
  <si>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</si>
  <si>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</si>
  <si>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</si>
  <si>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</si>
  <si>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</si>
  <si>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</si>
  <si>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</si>
  <si>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</si>
  <si>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</si>
  <si>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</si>
  <si>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</si>
  <si>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</si>
  <si>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</si>
  <si>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</si>
  <si>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</si>
  <si>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</si>
  <si>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</si>
  <si>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</si>
  <si>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</si>
  <si>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</si>
  <si>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</si>
  <si>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</si>
  <si>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</si>
  <si>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</si>
  <si>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</si>
  <si>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</si>
  <si>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</si>
  <si>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</si>
  <si>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</si>
  <si>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</si>
  <si>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</si>
  <si>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</si>
  <si>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</si>
  <si>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</si>
  <si>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</si>
  <si>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</si>
  <si>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</si>
  <si>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</si>
  <si>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</si>
  <si>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</si>
  <si>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</si>
  <si>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</si>
  <si>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</si>
  <si>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</si>
  <si>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</si>
  <si>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</si>
  <si>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</si>
  <si>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</si>
  <si>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</si>
  <si>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</si>
  <si>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</si>
  <si>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</si>
  <si>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</si>
  <si>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</si>
  <si>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</si>
  <si>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</si>
  <si>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</si>
  <si>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</si>
  <si>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</si>
  <si>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</si>
  <si>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</si>
  <si>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</si>
  <si>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</si>
  <si>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</si>
  <si>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</si>
  <si>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</si>
  <si>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</si>
  <si>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</si>
  <si>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</si>
  <si>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</si>
  <si>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</si>
  <si>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</si>
  <si>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</si>
  <si>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</si>
  <si>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</si>
  <si>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</si>
  <si>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</si>
  <si>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</si>
  <si>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</si>
  <si>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</si>
  <si>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</si>
  <si>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</si>
  <si>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</si>
  <si>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</si>
  <si>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</si>
  <si>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</si>
  <si>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</si>
  <si>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</si>
  <si>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</si>
  <si>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</si>
  <si>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</si>
  <si>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</si>
  <si>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</si>
  <si>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</si>
  <si>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</si>
  <si>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</si>
  <si>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</si>
  <si>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</si>
  <si>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</si>
  <si>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</si>
  <si>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</si>
  <si>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</si>
  <si>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</si>
  <si>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</si>
  <si>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</si>
  <si>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</si>
  <si>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</si>
  <si>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</si>
  <si>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</si>
  <si>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</si>
  <si>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</si>
  <si>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</si>
  <si>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</si>
  <si>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</si>
  <si>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</si>
  <si>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</si>
  <si>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</si>
  <si>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</si>
  <si>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</si>
  <si>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</si>
  <si>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</si>
  <si>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</si>
  <si>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</si>
  <si>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</si>
  <si>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</si>
  <si>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</si>
  <si>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</si>
  <si>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</si>
  <si>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</si>
  <si>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</si>
  <si>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</si>
  <si>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</si>
  <si>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</si>
  <si>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</si>
  <si>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</si>
  <si>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</si>
  <si>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</si>
  <si>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</si>
  <si>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</si>
  <si>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</si>
  <si>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</si>
  <si>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</si>
  <si>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</si>
  <si>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</si>
  <si>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</si>
  <si>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</si>
  <si>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</si>
  <si>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</si>
  <si>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</si>
  <si>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</si>
  <si>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</si>
  <si>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</si>
  <si>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</si>
  <si>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</si>
  <si>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</si>
  <si>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</si>
  <si>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</si>
  <si>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</si>
  <si>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</si>
  <si>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</si>
  <si>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</si>
  <si>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</si>
  <si>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</si>
  <si>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</si>
  <si>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</si>
  <si>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</si>
  <si>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</si>
  <si>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</si>
  <si>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</si>
  <si>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</si>
  <si>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</si>
  <si>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</si>
  <si>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</si>
  <si>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</si>
  <si>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</si>
  <si>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</si>
  <si>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</si>
  <si>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</si>
  <si>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</si>
  <si>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</si>
  <si>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</si>
  <si>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</si>
  <si>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</si>
  <si>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</si>
  <si>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</si>
  <si>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</si>
  <si>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</si>
  <si>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</si>
  <si>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</si>
  <si>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</si>
  <si>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</si>
  <si>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</si>
  <si>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</si>
  <si>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</si>
  <si>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</si>
  <si>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</si>
  <si>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</si>
  <si>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</si>
  <si>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</si>
  <si>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</si>
  <si>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</si>
  <si>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</si>
  <si>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</si>
  <si>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</si>
  <si>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</si>
  <si>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</si>
  <si>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</si>
  <si>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</si>
  <si>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</si>
  <si>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</si>
  <si>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</si>
  <si>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</si>
  <si>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</si>
  <si>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</si>
  <si>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</si>
  <si>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</si>
  <si>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</si>
  <si>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</si>
  <si>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</si>
  <si>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</si>
  <si>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</si>
  <si>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</si>
  <si>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</si>
  <si>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</si>
  <si>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</si>
  <si>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</si>
  <si>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</si>
  <si>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</si>
  <si>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</si>
  <si>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</si>
  <si>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</si>
  <si>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</si>
  <si>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</si>
  <si>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</si>
  <si>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</si>
  <si>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</si>
  <si>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</si>
  <si>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</si>
  <si>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</si>
  <si>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</si>
  <si>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</si>
  <si>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</si>
  <si>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</si>
  <si>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</si>
  <si>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</si>
  <si>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</si>
  <si>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</si>
  <si>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</si>
  <si>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</si>
  <si>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</si>
  <si>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</si>
  <si>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</si>
  <si>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</si>
  <si>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</si>
  <si>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</si>
  <si>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</si>
  <si>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</si>
  <si>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</si>
  <si>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</si>
  <si>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</si>
  <si>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</si>
  <si>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</si>
  <si>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</si>
  <si>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</si>
  <si>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</si>
  <si>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</si>
  <si>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</si>
  <si>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</si>
  <si>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</si>
  <si>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</si>
  <si>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</si>
  <si>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</si>
  <si>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</si>
  <si>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</si>
  <si>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</si>
  <si>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</si>
  <si>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</si>
  <si>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</si>
  <si>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</si>
  <si>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</si>
  <si>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</si>
  <si>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</si>
  <si>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</si>
  <si>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</si>
  <si>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</si>
  <si>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</si>
  <si>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</si>
  <si>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</si>
  <si>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</si>
  <si>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</si>
  <si>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</si>
  <si>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</si>
  <si>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</si>
  <si>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</si>
  <si>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</si>
  <si>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</si>
  <si>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</si>
  <si>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</si>
  <si>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</si>
  <si>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</si>
  <si>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</si>
  <si>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</si>
  <si>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</si>
  <si>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</si>
  <si>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</si>
  <si>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</si>
  <si>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</si>
  <si>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</si>
  <si>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</si>
  <si>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</si>
  <si>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</si>
  <si>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</si>
  <si>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</si>
  <si>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</si>
  <si>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</si>
  <si>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</si>
  <si>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</si>
  <si>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</si>
  <si>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</si>
  <si>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</si>
  <si>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</si>
  <si>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</si>
  <si>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</si>
  <si>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</si>
  <si>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</si>
  <si>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</si>
  <si>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</si>
  <si>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</si>
  <si>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</si>
  <si>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</si>
  <si>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</si>
  <si>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</si>
  <si>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</si>
  <si>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</si>
  <si>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</si>
  <si>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</si>
  <si>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</si>
  <si>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</si>
  <si>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</si>
  <si>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</si>
  <si>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</si>
  <si>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</si>
  <si>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</si>
  <si>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</si>
  <si>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</si>
  <si>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</si>
  <si>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</si>
  <si>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</si>
  <si>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</si>
  <si>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</si>
  <si>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</si>
  <si>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</si>
  <si>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</si>
  <si>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</si>
  <si>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</si>
  <si>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</si>
  <si>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</si>
  <si>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</si>
  <si>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</si>
  <si>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</si>
  <si>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</si>
  <si>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</si>
  <si>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</si>
  <si>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</si>
  <si>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</si>
  <si>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</si>
  <si>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</si>
  <si>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</si>
  <si>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</si>
  <si>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</si>
  <si>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</si>
  <si>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</si>
  <si>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</si>
  <si>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</si>
  <si>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</si>
  <si>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</si>
  <si>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</si>
  <si>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</si>
  <si>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</si>
  <si>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</si>
  <si>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</si>
  <si>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</si>
  <si>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</si>
  <si>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</si>
  <si>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</si>
  <si>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</si>
  <si>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</si>
  <si>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</si>
  <si>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</si>
  <si>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</si>
  <si>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</si>
  <si>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</si>
  <si>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</si>
  <si>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</si>
  <si>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</si>
  <si>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</si>
  <si>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</si>
  <si>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</si>
  <si>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</si>
  <si>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</si>
  <si>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</si>
  <si>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</si>
  <si>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</si>
  <si>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</si>
  <si>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</si>
  <si>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</si>
  <si>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</si>
  <si>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</si>
  <si>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</si>
  <si>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</si>
  <si>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</si>
  <si>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</si>
  <si>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</si>
  <si>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</si>
  <si>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</si>
  <si>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</si>
  <si>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</si>
  <si>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</si>
  <si>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</si>
  <si>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</si>
  <si>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</si>
  <si>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</si>
  <si>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</si>
  <si>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</si>
  <si>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</si>
  <si>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</si>
  <si>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</si>
  <si>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</si>
  <si>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</si>
  <si>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</si>
  <si>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</si>
  <si>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</si>
  <si>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</si>
  <si>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</si>
  <si>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</si>
  <si>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</si>
  <si>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</si>
  <si>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</si>
  <si>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</si>
  <si>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</si>
  <si>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</si>
  <si>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</si>
  <si>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</si>
  <si>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</si>
  <si>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</si>
  <si>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</si>
  <si>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</si>
  <si>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</si>
  <si>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</si>
  <si>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</si>
  <si>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</si>
  <si>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</si>
  <si>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</si>
  <si>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</si>
  <si>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</si>
  <si>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</si>
  <si>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</si>
  <si>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</si>
  <si>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</si>
  <si>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</si>
  <si>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</si>
  <si>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</si>
  <si>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</si>
  <si>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</si>
  <si>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</si>
  <si>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</si>
  <si>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</si>
  <si>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</si>
  <si>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</si>
  <si>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</si>
  <si>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</si>
  <si>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</si>
  <si>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</si>
  <si>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</si>
  <si>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</si>
  <si>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</si>
  <si>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</si>
  <si>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</si>
  <si>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</si>
  <si>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</si>
  <si>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</si>
  <si>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</si>
  <si>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</si>
  <si>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</si>
  <si>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</si>
  <si>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</si>
  <si>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</si>
  <si>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</si>
  <si>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</si>
  <si>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</si>
  <si>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</si>
  <si>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</si>
  <si>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</si>
  <si>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</si>
  <si>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</si>
  <si>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</si>
  <si>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</si>
  <si>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</si>
  <si>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</si>
  <si>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</si>
  <si>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</si>
  <si>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</si>
  <si>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</si>
  <si>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</si>
  <si>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</si>
  <si>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</si>
  <si>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</si>
  <si>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</si>
  <si>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</si>
  <si>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</si>
  <si>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</si>
  <si>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</si>
  <si>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</si>
  <si>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</si>
  <si>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</si>
  <si>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</si>
  <si>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</si>
  <si>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</si>
  <si>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</si>
  <si>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</si>
  <si>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</si>
  <si>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</si>
  <si>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</si>
  <si>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</si>
  <si>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</si>
  <si>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</si>
  <si>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</si>
  <si>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</si>
  <si>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</si>
  <si>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</si>
  <si>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</si>
  <si>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</si>
  <si>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</si>
  <si>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</si>
  <si>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</si>
  <si>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</si>
  <si>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</si>
  <si>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</si>
  <si>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</si>
  <si>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</si>
  <si>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</si>
  <si>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</si>
  <si>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</si>
  <si>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</si>
  <si>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</si>
  <si>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</si>
  <si>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</si>
  <si>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</si>
  <si>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</si>
  <si>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</si>
  <si>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</si>
  <si>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</si>
  <si>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</si>
  <si>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</si>
  <si>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</si>
  <si>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</si>
  <si>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</si>
  <si>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</si>
  <si>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</si>
  <si>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</si>
  <si>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</si>
  <si>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</si>
  <si>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</si>
  <si>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</si>
  <si>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</si>
  <si>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</si>
  <si>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</si>
  <si>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</si>
  <si>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</si>
  <si>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</si>
  <si>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</si>
  <si>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</si>
  <si>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</si>
  <si>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</si>
  <si>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</si>
  <si>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</si>
  <si>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</si>
  <si>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</si>
  <si>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</si>
  <si>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</si>
  <si>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</si>
  <si>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</si>
  <si>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</si>
  <si>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</si>
  <si>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</si>
  <si>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</si>
  <si>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</si>
  <si>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</si>
  <si>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</si>
  <si>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</si>
  <si>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</si>
  <si>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</si>
  <si>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</si>
  <si>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</si>
  <si>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</si>
  <si>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</si>
  <si>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</si>
  <si>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</si>
  <si>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</si>
  <si>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</si>
  <si>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</si>
  <si>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</si>
  <si>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</si>
  <si>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</si>
  <si>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</si>
  <si>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</si>
  <si>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</si>
  <si>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</si>
  <si>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</si>
  <si>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</si>
  <si>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</si>
  <si>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</si>
  <si>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</si>
  <si>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</si>
  <si>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</si>
  <si>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</si>
  <si>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</si>
  <si>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</si>
  <si>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</si>
  <si>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</si>
  <si>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</si>
  <si>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</si>
  <si>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</si>
  <si>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</si>
  <si>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</si>
  <si>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</si>
  <si>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</si>
  <si>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</si>
  <si>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</si>
  <si>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</si>
  <si>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</si>
  <si>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</si>
  <si>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</si>
  <si>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</si>
  <si>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</si>
  <si>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</si>
  <si>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</si>
  <si>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</si>
  <si>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</si>
  <si>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</si>
  <si>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</si>
  <si>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</si>
  <si>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</si>
  <si>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</si>
  <si>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</si>
  <si>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</si>
  <si>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</si>
  <si>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</si>
  <si>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</si>
  <si>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</si>
  <si>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</si>
  <si>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</si>
  <si>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</si>
  <si>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</si>
  <si>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</si>
  <si>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</si>
  <si>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</si>
  <si>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</si>
  <si>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</si>
  <si>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</si>
  <si>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</si>
  <si>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</si>
  <si>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</si>
  <si>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</si>
  <si>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</si>
  <si>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</si>
  <si>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</si>
  <si>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</si>
  <si>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</si>
  <si>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</si>
  <si>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</si>
  <si>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</si>
  <si>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</si>
  <si>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</si>
  <si>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</si>
  <si>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</si>
  <si>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</si>
  <si>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</si>
  <si>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</si>
  <si>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</si>
  <si>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</si>
  <si>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</si>
  <si>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</si>
  <si>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</si>
  <si>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</si>
  <si>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</si>
  <si>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</si>
  <si>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</si>
  <si>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</si>
  <si>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</si>
  <si>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</si>
  <si>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</si>
  <si>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</si>
  <si>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</si>
  <si>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</si>
  <si>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</si>
  <si>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</si>
  <si>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</si>
  <si>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</si>
  <si>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</si>
  <si>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</si>
  <si>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</si>
  <si>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</si>
  <si>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</si>
  <si>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</si>
  <si>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</si>
  <si>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</si>
  <si>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</si>
  <si>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</si>
  <si>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</si>
  <si>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</si>
  <si>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</si>
  <si>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</si>
  <si>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</si>
  <si>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</si>
  <si>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</si>
  <si>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</si>
  <si>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</si>
  <si>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</si>
  <si>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</si>
  <si>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</si>
  <si>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</si>
  <si>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</si>
  <si>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</si>
  <si>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</si>
  <si>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</si>
  <si>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</si>
  <si>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</si>
  <si>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</si>
  <si>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</si>
  <si>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</si>
  <si>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</si>
  <si>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</si>
  <si>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</si>
  <si>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</si>
  <si>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</si>
  <si>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</si>
  <si>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</si>
  <si>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</si>
  <si>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</si>
  <si>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</si>
  <si>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</si>
  <si>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</si>
  <si>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</si>
  <si>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</si>
  <si>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</si>
  <si>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</si>
  <si>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</si>
  <si>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</si>
  <si>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</si>
  <si>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</si>
  <si>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</si>
  <si>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</si>
  <si>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</si>
  <si>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</si>
  <si>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</si>
  <si>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</si>
  <si>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</si>
  <si>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</si>
  <si>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</si>
  <si>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</si>
  <si>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</si>
  <si>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</si>
  <si>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</si>
  <si>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</si>
  <si>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</si>
  <si>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</si>
  <si>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</si>
  <si>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</si>
  <si>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</si>
  <si>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</si>
  <si>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</si>
  <si>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</si>
  <si>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</si>
  <si>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</si>
  <si>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</si>
  <si>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</si>
  <si>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</si>
  <si>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</si>
  <si>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</si>
  <si>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</si>
  <si>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</si>
  <si>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</si>
  <si>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</si>
  <si>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</si>
  <si>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</si>
  <si>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</si>
  <si>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</si>
  <si>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</si>
  <si>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</si>
  <si>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</si>
  <si>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</si>
  <si>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</si>
  <si>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</si>
  <si>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</si>
  <si>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</si>
  <si>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</si>
  <si>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</si>
  <si>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</si>
  <si>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</si>
  <si>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</si>
  <si>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</si>
  <si>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</si>
  <si>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</si>
  <si>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</si>
  <si>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</si>
  <si>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</si>
  <si>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</si>
  <si>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</si>
  <si>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</si>
  <si>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</si>
  <si>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</si>
  <si>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</si>
  <si>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</si>
  <si>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</si>
  <si>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</si>
  <si>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</si>
  <si>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</si>
  <si>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</si>
  <si>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</si>
  <si>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</si>
  <si>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</si>
  <si>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</si>
  <si>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</si>
  <si>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</si>
  <si>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</si>
  <si>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</si>
  <si>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</si>
  <si>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</si>
  <si>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</si>
  <si>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</si>
  <si>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</si>
  <si>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</si>
  <si>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</si>
  <si>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</si>
  <si>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</si>
  <si>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</si>
  <si>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</si>
  <si>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</si>
  <si>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</si>
  <si>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</si>
  <si>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</si>
  <si>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</si>
  <si>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</si>
  <si>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</si>
  <si>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</si>
  <si>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</si>
  <si>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</si>
  <si>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</si>
  <si>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</si>
  <si>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</si>
  <si>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</si>
  <si>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</si>
  <si>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</si>
  <si>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</si>
  <si>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</si>
  <si>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</si>
  <si>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</si>
  <si>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</si>
  <si>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</si>
  <si>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</si>
  <si>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</si>
  <si>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</si>
  <si>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</si>
  <si>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</si>
  <si>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</si>
  <si>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</si>
  <si>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</si>
  <si>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</si>
  <si>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</si>
  <si>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</si>
  <si>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</si>
  <si>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</si>
  <si>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</si>
  <si>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</si>
  <si>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</si>
  <si>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</si>
  <si>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</si>
  <si>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</si>
  <si>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</si>
  <si>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</si>
  <si>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</si>
  <si>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</si>
  <si>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</si>
  <si>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</si>
  <si>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</si>
  <si>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</si>
  <si>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</si>
  <si>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</si>
  <si>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</si>
  <si>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</si>
  <si>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</si>
  <si>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</si>
  <si>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</si>
  <si>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</si>
  <si>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</si>
  <si>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</si>
  <si>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</si>
  <si>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</si>
  <si>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</si>
  <si>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</si>
  <si>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</si>
  <si>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</si>
  <si>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</si>
  <si>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</si>
  <si>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</si>
  <si>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</si>
  <si>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</si>
  <si>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</si>
  <si>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</si>
  <si>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</si>
  <si>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</si>
  <si>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</si>
  <si>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</si>
  <si>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</si>
  <si>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</si>
  <si>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</si>
  <si>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</si>
  <si>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</si>
  <si>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</si>
  <si>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</si>
  <si>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</si>
  <si>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</si>
  <si>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</si>
  <si>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</si>
  <si>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</si>
  <si>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</si>
  <si>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</si>
  <si>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</si>
  <si>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</si>
  <si>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</si>
  <si>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</si>
  <si>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</si>
  <si>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</si>
  <si>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</si>
  <si>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</si>
  <si>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</si>
  <si>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</si>
  <si>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</si>
  <si>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</si>
  <si>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</si>
  <si>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</si>
  <si>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</si>
  <si>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</si>
  <si>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</si>
  <si>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</si>
  <si>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</si>
  <si>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</si>
  <si>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</si>
  <si>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</si>
  <si>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</si>
  <si>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</si>
  <si>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</si>
  <si>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</si>
  <si>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</si>
  <si>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</si>
  <si>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</si>
  <si>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</si>
  <si>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</si>
  <si>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</si>
  <si>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</si>
  <si>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</si>
  <si>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</si>
  <si>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</si>
  <si>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</si>
  <si>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</si>
  <si>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</si>
  <si>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</si>
  <si>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</si>
  <si>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</si>
  <si>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</si>
  <si>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</si>
  <si>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</si>
  <si>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</si>
  <si>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</si>
  <si>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</si>
  <si>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</si>
  <si>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</si>
  <si>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</si>
  <si>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</si>
  <si>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</si>
  <si>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</si>
  <si>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</si>
  <si>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</si>
  <si>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</si>
  <si>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</si>
  <si>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</si>
  <si>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</si>
  <si>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</si>
  <si>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</si>
  <si>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</si>
  <si>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</si>
  <si>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</si>
  <si>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</si>
  <si>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</si>
  <si>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</si>
  <si>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</si>
  <si>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</si>
  <si>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</si>
  <si>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</si>
  <si>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</si>
  <si>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</si>
  <si>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</si>
  <si>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</si>
  <si>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</si>
  <si>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</si>
  <si>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</si>
  <si>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</si>
  <si>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</si>
  <si>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</si>
  <si>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</si>
  <si>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</si>
  <si>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</si>
  <si>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</si>
  <si>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</si>
  <si>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</si>
  <si>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</si>
  <si>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</si>
  <si>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</si>
  <si>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</si>
  <si>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</si>
  <si>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</si>
  <si>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</si>
  <si>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</si>
  <si>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</si>
  <si>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</si>
  <si>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</si>
  <si>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</si>
  <si>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</si>
  <si>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</si>
  <si>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</si>
  <si>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</si>
  <si>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</si>
  <si>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</si>
  <si>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</si>
  <si>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</si>
  <si>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</si>
  <si>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</si>
  <si>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</si>
  <si>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</si>
  <si>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</si>
  <si>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</si>
  <si>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</si>
  <si>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</si>
  <si>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</si>
  <si>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</si>
  <si>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</si>
  <si>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</si>
  <si>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</si>
  <si>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</si>
  <si>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</si>
  <si>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</si>
  <si>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</si>
  <si>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</si>
  <si>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</si>
  <si>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</si>
  <si>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</si>
  <si>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</si>
  <si>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</si>
  <si>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</si>
  <si>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</si>
  <si>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</si>
  <si>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</si>
  <si>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</si>
  <si>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</si>
  <si>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</si>
  <si>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</si>
  <si>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</si>
  <si>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</si>
  <si>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</si>
  <si>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</si>
  <si>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</si>
  <si>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</si>
  <si>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</si>
  <si>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</si>
  <si>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</si>
  <si>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</si>
  <si>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</si>
  <si>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</si>
  <si>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</si>
  <si>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</si>
  <si>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</si>
  <si>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</si>
  <si>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</si>
  <si>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</si>
  <si>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</si>
  <si>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</si>
  <si>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</si>
  <si>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</si>
  <si>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</si>
  <si>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</si>
  <si>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</si>
  <si>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</si>
  <si>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</si>
  <si>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</si>
  <si>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</si>
  <si>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</si>
  <si>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</si>
  <si>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</si>
  <si>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</si>
  <si>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</si>
  <si>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</si>
  <si>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</si>
  <si>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</si>
  <si>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</si>
  <si>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</si>
  <si>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</si>
  <si>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</si>
  <si>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</si>
  <si>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</si>
  <si>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</si>
  <si>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</si>
  <si>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</si>
  <si>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</si>
  <si>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</si>
  <si>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</si>
  <si>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</si>
  <si>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</si>
  <si>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</si>
  <si>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</si>
  <si>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</si>
  <si>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</si>
  <si>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</si>
  <si>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</si>
  <si>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</si>
  <si>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</si>
  <si>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</si>
  <si>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</si>
  <si>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</si>
  <si>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</si>
  <si>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</si>
  <si>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</si>
  <si>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</si>
  <si>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</si>
  <si>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</si>
  <si>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</si>
  <si>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</si>
  <si>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</si>
  <si>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</si>
  <si>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</si>
  <si>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</si>
  <si>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</si>
  <si>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</si>
  <si>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</si>
  <si>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</si>
  <si>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</si>
  <si>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</si>
  <si>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</si>
  <si>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</si>
  <si>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</si>
  <si>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</si>
  <si>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</si>
  <si>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</si>
  <si>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</si>
  <si>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</si>
  <si>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</si>
  <si>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</si>
  <si>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</si>
  <si>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</si>
  <si>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</si>
  <si>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</si>
  <si>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</si>
  <si>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</si>
  <si>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</si>
  <si>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</si>
  <si>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</si>
  <si>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</si>
  <si>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</si>
  <si>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</si>
  <si>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</si>
  <si>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</si>
  <si>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</si>
  <si>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</si>
  <si>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</si>
  <si>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</si>
  <si>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</si>
  <si>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</si>
  <si>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</si>
  <si>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</si>
  <si>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</si>
  <si>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</si>
  <si>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</si>
  <si>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</si>
  <si>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</si>
  <si>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</si>
  <si>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</si>
  <si>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</si>
  <si>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</si>
  <si>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</si>
  <si>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</si>
  <si>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</si>
  <si>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</si>
  <si>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</si>
  <si>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</si>
  <si>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</si>
  <si>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</si>
  <si>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</si>
  <si>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</si>
  <si>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</si>
  <si>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</si>
  <si>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</si>
  <si>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</si>
  <si>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</si>
  <si>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</si>
  <si>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</si>
  <si>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</si>
  <si>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</si>
  <si>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</si>
  <si>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</si>
  <si>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</si>
  <si>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</si>
  <si>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</si>
  <si>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</si>
  <si>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</si>
  <si>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</si>
  <si>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</si>
  <si>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</si>
  <si>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</si>
  <si>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</si>
  <si>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</si>
  <si>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</si>
  <si>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</si>
  <si>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</si>
  <si>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</si>
  <si>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</si>
  <si>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</si>
  <si>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</si>
  <si>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</si>
  <si>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</si>
  <si>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</si>
  <si>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</si>
  <si>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</si>
  <si>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</si>
  <si>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</si>
  <si>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</si>
  <si>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</si>
  <si>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</si>
  <si>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</si>
  <si>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</si>
  <si>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</si>
  <si>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</si>
  <si>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</si>
  <si>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</si>
  <si>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</si>
  <si>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</si>
  <si>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</si>
  <si>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</si>
  <si>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</si>
  <si>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</si>
  <si>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</si>
  <si>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</si>
  <si>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</si>
  <si>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</si>
  <si>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</si>
  <si>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</si>
  <si>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</si>
  <si>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</si>
  <si>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</si>
  <si>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</si>
  <si>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</si>
  <si>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</si>
  <si>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</si>
  <si>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</si>
  <si>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</si>
  <si>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</si>
  <si>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</si>
  <si>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</si>
  <si>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</si>
  <si>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</si>
  <si>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</si>
  <si>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</si>
  <si>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</si>
  <si>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</si>
  <si>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</si>
  <si>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</si>
  <si>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</si>
  <si>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</si>
  <si>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</si>
  <si>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</si>
  <si>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</si>
  <si>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</si>
  <si>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</si>
  <si>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</si>
  <si>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</si>
  <si>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</si>
  <si>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</si>
  <si>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</si>
  <si>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</si>
  <si>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</si>
  <si>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</si>
  <si>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</si>
  <si>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</si>
  <si>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</si>
  <si>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</si>
  <si>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</si>
  <si>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</si>
  <si>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</si>
  <si>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</si>
  <si>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</si>
  <si>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</si>
  <si>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</si>
  <si>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</si>
  <si>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</si>
  <si>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</si>
  <si>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</si>
  <si>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</si>
  <si>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</si>
  <si>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</si>
  <si>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</si>
  <si>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</si>
  <si>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</si>
  <si>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</si>
  <si>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</si>
  <si>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</si>
  <si>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</si>
  <si>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</si>
  <si>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</si>
  <si>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</si>
  <si>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</si>
  <si>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</si>
  <si>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</si>
  <si>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</si>
  <si>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</si>
  <si>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</si>
  <si>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</si>
  <si>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</si>
  <si>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</si>
  <si>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</si>
  <si>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</si>
  <si>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</si>
  <si>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</si>
  <si>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</si>
  <si>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</si>
  <si>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</si>
  <si>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</si>
  <si>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</si>
  <si>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</si>
  <si>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</si>
  <si>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</si>
  <si>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</si>
  <si>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</si>
  <si>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</si>
  <si>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</si>
  <si>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</si>
  <si>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</si>
  <si>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</si>
  <si>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</si>
  <si>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</si>
  <si>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</si>
  <si>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</si>
  <si>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</si>
  <si>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</si>
  <si>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</si>
  <si>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</si>
  <si>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</si>
  <si>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</si>
  <si>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</si>
  <si>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</si>
  <si>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</si>
  <si>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</si>
  <si>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</si>
  <si>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</si>
  <si>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</si>
  <si>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</si>
  <si>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</si>
  <si>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</si>
  <si>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</si>
  <si>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</si>
  <si>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</si>
  <si>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</si>
  <si>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</si>
  <si>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</si>
  <si>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</si>
  <si>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</si>
  <si>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</si>
  <si>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</si>
  <si>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</si>
  <si>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</si>
  <si>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</si>
  <si>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</si>
  <si>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</si>
  <si>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</si>
  <si>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</si>
  <si>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</si>
  <si>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</si>
  <si>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</si>
  <si>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</si>
  <si>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</si>
  <si>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</si>
  <si>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</si>
  <si>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</si>
  <si>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</si>
  <si>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</si>
  <si>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</si>
  <si>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</si>
  <si>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</si>
  <si>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</si>
  <si>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</si>
  <si>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</si>
  <si>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</si>
  <si>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</si>
  <si>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</si>
  <si>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</si>
  <si>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</si>
  <si>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</si>
  <si>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</si>
  <si>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</si>
  <si>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</si>
  <si>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</si>
  <si>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</si>
  <si>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</si>
  <si>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</si>
  <si>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</si>
  <si>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</si>
  <si>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</si>
  <si>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</si>
  <si>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</si>
  <si>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</si>
  <si>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</si>
  <si>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</si>
  <si>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</si>
  <si>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</si>
  <si>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</si>
  <si>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</si>
  <si>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</si>
  <si>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</si>
  <si>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</si>
  <si>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</si>
  <si>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</si>
  <si>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</si>
  <si>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</si>
  <si>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</si>
  <si>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</si>
  <si>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</si>
  <si>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</si>
  <si>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</si>
  <si>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</si>
  <si>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</si>
  <si>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</si>
  <si>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</si>
  <si>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</si>
  <si>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</si>
  <si>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</si>
  <si>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</si>
  <si>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</si>
  <si>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</si>
  <si>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</si>
  <si>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</si>
  <si>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</si>
  <si>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</si>
  <si>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</si>
  <si>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</si>
  <si>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</si>
  <si>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</si>
  <si>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</si>
  <si>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</si>
  <si>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</si>
  <si>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</si>
  <si>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</si>
  <si>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</si>
  <si>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</si>
  <si>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</si>
  <si>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</si>
  <si>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</si>
  <si>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</si>
  <si>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</si>
  <si>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</si>
  <si>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</si>
  <si>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</si>
  <si>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</si>
  <si>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</si>
  <si>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</si>
  <si>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</si>
  <si>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</si>
  <si>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</si>
  <si>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</si>
  <si>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</si>
  <si>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</si>
  <si>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</si>
  <si>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</si>
  <si>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</si>
  <si>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</si>
  <si>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</si>
  <si>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</si>
  <si>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</si>
  <si>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</si>
  <si>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</si>
  <si>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</si>
  <si>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</si>
  <si>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</si>
  <si>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</si>
  <si>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</si>
  <si>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</si>
  <si>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</si>
  <si>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</si>
  <si>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</si>
  <si>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</si>
  <si>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</si>
  <si>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</si>
  <si>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</si>
  <si>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</si>
  <si>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</si>
  <si>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</si>
  <si>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</si>
  <si>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</si>
  <si>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</si>
  <si>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</si>
  <si>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</si>
  <si>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</si>
  <si>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</si>
  <si>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</si>
  <si>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</si>
  <si>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</si>
  <si>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</si>
  <si>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</si>
  <si>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</si>
  <si>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</si>
  <si>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</si>
  <si>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</si>
  <si>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</si>
  <si>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</si>
  <si>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</si>
  <si>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</si>
  <si>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</si>
  <si>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</si>
  <si>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</si>
  <si>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</si>
  <si>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</si>
  <si>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</si>
  <si>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</si>
  <si>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</si>
  <si>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</si>
  <si>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</si>
  <si>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</si>
  <si>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</si>
  <si>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</si>
  <si>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</si>
  <si>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</si>
  <si>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</si>
  <si>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</si>
  <si>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</si>
  <si>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</si>
  <si>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</si>
  <si>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</si>
  <si>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</si>
  <si>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</si>
  <si>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</si>
  <si>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</si>
  <si>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</si>
  <si>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</si>
  <si>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</si>
  <si>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</si>
  <si>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</si>
  <si>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</si>
  <si>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</si>
  <si>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</si>
  <si>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</si>
  <si>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</si>
  <si>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</si>
  <si>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</si>
  <si>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</si>
  <si>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</si>
  <si>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</si>
  <si>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</si>
  <si>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</si>
  <si>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</si>
  <si>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</si>
  <si>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</si>
  <si>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</si>
  <si>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</si>
  <si>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</si>
  <si>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</si>
  <si>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</si>
  <si>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</si>
  <si>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</si>
  <si>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</si>
  <si>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</si>
  <si>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</si>
  <si>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</si>
  <si>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</si>
  <si>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</si>
  <si>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</si>
  <si>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</si>
  <si>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</si>
  <si>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</si>
  <si>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</si>
  <si>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</si>
  <si>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</si>
  <si>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</si>
  <si>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</si>
  <si>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</si>
  <si>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</si>
  <si>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</si>
  <si>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</si>
  <si>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</si>
  <si>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</si>
  <si>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</si>
  <si>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</si>
  <si>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</si>
  <si>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</si>
  <si>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</si>
  <si>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</si>
  <si>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</si>
  <si>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</si>
  <si>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</si>
  <si>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</si>
  <si>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</si>
  <si>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</si>
  <si>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</si>
  <si>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</si>
  <si>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</si>
  <si>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</si>
  <si>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</si>
  <si>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</si>
  <si>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</si>
  <si>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</si>
  <si>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</si>
  <si>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</si>
  <si>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</si>
  <si>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</si>
  <si>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</si>
  <si>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</si>
  <si>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</si>
  <si>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</si>
  <si>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</si>
  <si>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</si>
  <si>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</si>
  <si>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</si>
  <si>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</si>
  <si>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</si>
  <si>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</si>
  <si>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</si>
  <si>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</si>
  <si>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</si>
  <si>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</si>
  <si>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</si>
  <si>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</si>
  <si>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</si>
  <si>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</si>
  <si>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</si>
  <si>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</si>
  <si>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</si>
  <si>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</si>
  <si>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</si>
  <si>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</si>
  <si>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</si>
  <si>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</si>
  <si>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</si>
  <si>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</si>
  <si>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</si>
  <si>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</si>
  <si>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</si>
  <si>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</si>
  <si>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</si>
  <si>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</si>
  <si>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</si>
  <si>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</si>
  <si>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</si>
  <si>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</si>
  <si>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</si>
  <si>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</si>
  <si>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</si>
  <si>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</si>
  <si>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</si>
  <si>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</si>
  <si>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</si>
  <si>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</si>
  <si>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</si>
  <si>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</si>
  <si>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</si>
  <si>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</si>
  <si>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</si>
  <si>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</si>
  <si>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</si>
  <si>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</si>
  <si>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</si>
  <si>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</si>
  <si>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</si>
  <si>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</si>
  <si>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</si>
  <si>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</si>
  <si>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</si>
  <si>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</si>
  <si>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</si>
  <si>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</si>
  <si>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</si>
  <si>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</si>
  <si>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</si>
  <si>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</si>
  <si>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</si>
  <si>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</si>
  <si>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</si>
  <si>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</si>
  <si>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</si>
  <si>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</si>
  <si>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</si>
  <si>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</si>
  <si>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</si>
  <si>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</si>
  <si>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</si>
  <si>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</si>
  <si>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</si>
  <si>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</si>
  <si>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</si>
  <si>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</si>
  <si>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</si>
  <si>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</si>
  <si>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</si>
  <si>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</si>
  <si>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</si>
  <si>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</si>
  <si>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</si>
  <si>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</si>
  <si>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</si>
  <si>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</si>
  <si>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</si>
  <si>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</si>
  <si>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</si>
  <si>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</si>
  <si>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</si>
  <si>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</si>
  <si>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</si>
  <si>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</si>
  <si>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</si>
  <si>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</si>
  <si>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</si>
  <si>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</si>
  <si>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</si>
  <si>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</si>
  <si>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</si>
  <si>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</si>
  <si>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</si>
  <si>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</si>
  <si>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</si>
  <si>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</si>
  <si>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</si>
  <si>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</si>
  <si>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</si>
  <si>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</si>
  <si>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</si>
  <si>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</si>
  <si>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</si>
  <si>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</si>
  <si>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</si>
  <si>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</si>
  <si>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</si>
  <si>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</si>
  <si>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</si>
  <si>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</si>
  <si>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</si>
  <si>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</si>
  <si>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</si>
  <si>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</si>
  <si>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</si>
  <si>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</si>
  <si>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</si>
  <si>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</si>
  <si>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</si>
  <si>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</si>
  <si>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</si>
  <si>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</si>
  <si>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</si>
  <si>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</si>
  <si>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</si>
  <si>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</si>
  <si>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</si>
  <si>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</si>
  <si>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</si>
  <si>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</si>
  <si>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</si>
  <si>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</si>
  <si>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</si>
  <si>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</si>
  <si>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</si>
  <si>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</si>
  <si>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</si>
  <si>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</si>
  <si>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</si>
  <si>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</si>
  <si>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</si>
  <si>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</si>
  <si>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</si>
  <si>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</si>
  <si>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</si>
  <si>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</si>
  <si>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</si>
  <si>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</si>
  <si>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</si>
  <si>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</si>
  <si>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</si>
  <si>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</si>
  <si>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</si>
  <si>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</si>
  <si>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</si>
  <si>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</si>
  <si>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</si>
  <si>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</si>
  <si>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</si>
  <si>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</si>
  <si>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</si>
  <si>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</si>
  <si>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</si>
  <si>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</si>
  <si>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</si>
  <si>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</si>
  <si>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</si>
  <si>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</si>
  <si>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</si>
  <si>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</si>
  <si>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</si>
  <si>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</si>
  <si>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</si>
  <si>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</si>
  <si>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</si>
  <si>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</si>
  <si>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</si>
  <si>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</si>
  <si>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</si>
  <si>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</si>
  <si>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</si>
  <si>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</si>
  <si>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</si>
  <si>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</si>
  <si>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</si>
  <si>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</si>
  <si>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</si>
  <si>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</si>
  <si>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</si>
  <si>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</si>
  <si>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</si>
  <si>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</si>
  <si>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</si>
  <si>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</si>
  <si>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</si>
  <si>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</si>
  <si>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</si>
  <si>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</si>
  <si>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</si>
  <si>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</si>
  <si>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</si>
  <si>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</si>
  <si>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</si>
  <si>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</si>
  <si>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</si>
  <si>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</si>
  <si>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</si>
  <si>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</si>
  <si>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</si>
  <si>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</si>
  <si>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</si>
  <si>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</si>
  <si>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</si>
  <si>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</si>
  <si>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</si>
  <si>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</si>
  <si>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</si>
  <si>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</si>
  <si>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</si>
  <si>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</si>
  <si>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</si>
  <si>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</si>
  <si>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</si>
  <si>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</si>
  <si>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</si>
  <si>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</si>
  <si>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</si>
  <si>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</si>
  <si>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</si>
  <si>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</si>
  <si>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</si>
  <si>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</si>
  <si>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</si>
  <si>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</si>
  <si>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</si>
  <si>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</si>
  <si>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</si>
  <si>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</si>
  <si>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</si>
  <si>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</si>
  <si>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</si>
  <si>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</si>
  <si>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</si>
  <si>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</si>
  <si>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</si>
  <si>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</si>
  <si>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</si>
  <si>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</si>
  <si>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</si>
  <si>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</si>
  <si>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</si>
  <si>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</si>
  <si>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</si>
  <si>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</si>
  <si>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</si>
  <si>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</si>
  <si>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</si>
  <si>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</si>
  <si>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</si>
  <si>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</si>
  <si>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</si>
  <si>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</si>
  <si>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</si>
  <si>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</si>
  <si>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</si>
  <si>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</si>
  <si>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</si>
  <si>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</si>
  <si>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</si>
  <si>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</si>
  <si>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</si>
  <si>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</si>
  <si>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</si>
  <si>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</si>
  <si>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</si>
  <si>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</si>
  <si>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</si>
  <si>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</si>
  <si>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</si>
  <si>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</si>
  <si>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</si>
  <si>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</si>
  <si>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</si>
  <si>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</si>
  <si>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</si>
  <si>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</si>
  <si>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</si>
  <si>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</si>
  <si>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</si>
  <si>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</si>
  <si>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</si>
  <si>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</si>
  <si>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</si>
  <si>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</si>
  <si>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</si>
  <si>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</si>
  <si>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</si>
  <si>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</si>
  <si>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</si>
  <si>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</si>
  <si>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</si>
  <si>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</si>
  <si>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</si>
  <si>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</si>
  <si>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</si>
  <si>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</si>
  <si>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</si>
  <si>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</si>
  <si>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</si>
  <si>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</si>
  <si>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</si>
  <si>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</si>
  <si>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</si>
  <si>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</si>
  <si>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</si>
  <si>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</si>
  <si>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</si>
  <si>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</si>
  <si>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</si>
  <si>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</si>
  <si>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</si>
  <si>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</si>
  <si>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</si>
  <si>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</si>
  <si>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</si>
  <si>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</si>
  <si>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</si>
  <si>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</si>
  <si>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</si>
  <si>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</si>
  <si>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</si>
  <si>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</si>
  <si>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</si>
  <si>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</si>
  <si>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</si>
  <si>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</si>
  <si>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</si>
  <si>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</si>
  <si>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</si>
  <si>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</si>
  <si>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</si>
  <si>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</si>
  <si>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</si>
  <si>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</si>
  <si>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</si>
  <si>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</si>
  <si>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</si>
  <si>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</si>
  <si>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</si>
  <si>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</si>
  <si>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</si>
  <si>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</si>
  <si>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</si>
  <si>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</si>
  <si>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</si>
  <si>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</si>
  <si>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</si>
  <si>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</si>
  <si>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</si>
  <si>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</si>
  <si>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</si>
  <si>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</si>
  <si>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</si>
  <si>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</si>
  <si>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</si>
  <si>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</si>
  <si>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</si>
  <si>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</si>
  <si>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</si>
  <si>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</si>
  <si>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</si>
  <si>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</si>
  <si>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</si>
  <si>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</si>
  <si>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</si>
  <si>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</si>
  <si>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</si>
  <si>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</si>
  <si>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</si>
  <si>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</si>
  <si>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</si>
  <si>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</si>
  <si>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</si>
  <si>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</si>
  <si>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</si>
  <si>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</si>
  <si>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</si>
  <si>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</si>
  <si>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</si>
  <si>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</si>
  <si>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</si>
  <si>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</si>
  <si>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</si>
  <si>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</si>
  <si>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</si>
  <si>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</si>
  <si>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</si>
  <si>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</si>
  <si>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</si>
  <si>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</si>
  <si>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</si>
  <si>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</si>
  <si>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</si>
  <si>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</si>
  <si>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</si>
  <si>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</si>
  <si>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</si>
  <si>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</si>
  <si>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</si>
  <si>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</si>
  <si>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</si>
  <si>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</si>
  <si>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</si>
  <si>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</si>
  <si>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</si>
  <si>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</si>
  <si>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</si>
  <si>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</si>
  <si>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</si>
  <si>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</si>
  <si>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</si>
  <si>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</si>
  <si>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</si>
  <si>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</si>
  <si>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</si>
  <si>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</si>
  <si>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</si>
  <si>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</si>
  <si>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</si>
  <si>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</si>
  <si>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</si>
  <si>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</si>
  <si>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</si>
  <si>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</si>
  <si>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</si>
  <si>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</si>
  <si>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</si>
  <si>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</si>
  <si>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</si>
  <si>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</si>
  <si>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</si>
  <si>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</si>
  <si>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</si>
  <si>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</si>
  <si>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</si>
  <si>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</si>
  <si>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</si>
  <si>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</si>
  <si>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</si>
  <si>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</si>
  <si>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</si>
  <si>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</si>
  <si>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</si>
  <si>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</si>
  <si>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</si>
  <si>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</si>
  <si>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</si>
  <si>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</si>
  <si>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</si>
  <si>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</si>
  <si>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</si>
  <si>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</si>
  <si>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</si>
  <si>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</si>
  <si>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</si>
  <si>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</si>
  <si>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</si>
  <si>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</si>
  <si>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</si>
  <si>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</si>
  <si>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</si>
  <si>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</si>
  <si>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</si>
  <si>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</si>
  <si>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</si>
  <si>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</si>
  <si>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</si>
  <si>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</si>
  <si>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</si>
  <si>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</si>
  <si>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</si>
  <si>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</si>
  <si>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</si>
  <si>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</si>
  <si>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</si>
  <si>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</si>
  <si>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</si>
  <si>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</si>
  <si>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</si>
  <si>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</si>
  <si>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</si>
  <si>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</si>
  <si>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</si>
  <si>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</si>
  <si>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</si>
  <si>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</si>
  <si>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</si>
  <si>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</si>
  <si>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</si>
  <si>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</si>
  <si>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</si>
  <si>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</si>
  <si>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</si>
  <si>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</si>
  <si>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</si>
  <si>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</si>
  <si>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</si>
  <si>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</si>
  <si>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</si>
  <si>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</si>
  <si>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</si>
  <si>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</si>
  <si>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</si>
  <si>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</si>
  <si>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</si>
  <si>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</si>
  <si>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</si>
  <si>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</si>
  <si>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</si>
  <si>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</si>
  <si>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</si>
  <si>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</si>
  <si>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</si>
  <si>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</si>
  <si>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</si>
  <si>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</si>
  <si>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</si>
  <si>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</si>
  <si>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</si>
  <si>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</si>
  <si>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</si>
  <si>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</si>
  <si>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</si>
  <si>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</si>
  <si>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</si>
  <si>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</si>
  <si>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</si>
  <si>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</si>
  <si>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</si>
  <si>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</si>
  <si>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</si>
  <si>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</si>
  <si>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</si>
  <si>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</si>
  <si>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</si>
  <si>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</si>
  <si>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</si>
  <si>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</si>
  <si>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</si>
  <si>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</si>
  <si>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</si>
  <si>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</si>
  <si>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</si>
  <si>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</si>
  <si>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</si>
  <si>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</si>
  <si>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</si>
  <si>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</si>
  <si>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</si>
  <si>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</si>
  <si>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</si>
  <si>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</si>
  <si>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</si>
  <si>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</si>
  <si>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</si>
  <si>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</si>
  <si>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</si>
  <si>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</si>
  <si>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</si>
  <si>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</si>
  <si>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</si>
  <si>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</si>
  <si>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</si>
  <si>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</si>
  <si>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</si>
  <si>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</si>
  <si>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</si>
  <si>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</si>
  <si>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</si>
  <si>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</si>
  <si>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</si>
  <si>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</si>
  <si>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</si>
  <si>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</si>
  <si>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</si>
  <si>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</si>
  <si>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</si>
  <si>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</si>
  <si>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</si>
  <si>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</si>
  <si>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</si>
  <si>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</si>
  <si>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</si>
  <si>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</si>
  <si>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</si>
  <si>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</si>
  <si>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</si>
  <si>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</si>
  <si>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</si>
  <si>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</si>
  <si>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</si>
  <si>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</si>
  <si>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</si>
  <si>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</si>
  <si>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</si>
  <si>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</si>
  <si>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</si>
  <si>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</si>
  <si>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</si>
  <si>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</si>
  <si>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</si>
  <si>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</si>
  <si>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</si>
  <si>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</si>
  <si>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</si>
  <si>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</si>
  <si>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</si>
  <si>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</si>
  <si>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</si>
  <si>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</si>
  <si>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</si>
  <si>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</si>
  <si>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</si>
  <si>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</si>
  <si>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</si>
  <si>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</si>
  <si>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</si>
  <si>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</si>
  <si>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</si>
  <si>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</si>
  <si>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</si>
  <si>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</si>
  <si>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</si>
  <si>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</si>
  <si>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</si>
  <si>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</si>
  <si>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</si>
  <si>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</si>
  <si>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</si>
  <si>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</si>
  <si>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</si>
  <si>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</si>
  <si>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</si>
  <si>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</si>
  <si>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</si>
  <si>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</si>
  <si>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</si>
  <si>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</si>
  <si>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</si>
  <si>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</si>
  <si>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</si>
  <si>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</si>
  <si>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</si>
  <si>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</si>
  <si>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</si>
  <si>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</si>
  <si>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</si>
  <si>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</si>
  <si>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</si>
  <si>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</si>
  <si>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</si>
  <si>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</si>
  <si>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</si>
  <si>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</si>
  <si>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</si>
  <si>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</si>
  <si>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</si>
  <si>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</si>
  <si>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</si>
  <si>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</si>
  <si>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</si>
  <si>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</si>
  <si>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</si>
  <si>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</si>
  <si>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</si>
  <si>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</si>
  <si>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</si>
  <si>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</si>
  <si>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</si>
  <si>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</si>
  <si>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</si>
  <si>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</si>
  <si>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</si>
  <si>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</si>
  <si>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</si>
  <si>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</si>
  <si>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</si>
  <si>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</si>
  <si>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</si>
  <si>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</si>
  <si>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</si>
  <si>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</si>
  <si>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</si>
  <si>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</si>
  <si>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</si>
  <si>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</si>
  <si>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</si>
  <si>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</si>
  <si>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</si>
  <si>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</si>
  <si>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</si>
  <si>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</si>
  <si>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</si>
  <si>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</si>
  <si>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</si>
  <si>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</si>
  <si>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</si>
  <si>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</si>
  <si>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</si>
  <si>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</si>
  <si>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</si>
  <si>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</si>
  <si>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</si>
  <si>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</si>
  <si>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</si>
  <si>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</si>
  <si>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</si>
  <si>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</si>
  <si>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</si>
  <si>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</si>
  <si>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</si>
  <si>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</si>
  <si>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</si>
  <si>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</si>
  <si>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</si>
  <si>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</si>
  <si>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</si>
  <si>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</si>
  <si>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</si>
  <si>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</si>
  <si>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</si>
  <si>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</si>
  <si>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</si>
  <si>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</si>
  <si>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</si>
  <si>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</si>
  <si>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</si>
  <si>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</si>
  <si>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</si>
  <si>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</si>
  <si>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</si>
  <si>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</si>
  <si>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</si>
  <si>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</si>
  <si>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</si>
  <si>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</si>
  <si>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</si>
  <si>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</si>
  <si>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</si>
  <si>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</si>
  <si>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</si>
  <si>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</si>
  <si>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</si>
  <si>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</si>
  <si>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</si>
  <si>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</si>
  <si>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</si>
  <si>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</si>
  <si>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</si>
  <si>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</si>
  <si>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</si>
  <si>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</si>
  <si>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</si>
  <si>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</si>
  <si>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</si>
  <si>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</si>
  <si>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</si>
  <si>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</si>
  <si>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</si>
  <si>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</si>
  <si>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</si>
  <si>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</si>
  <si>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</si>
  <si>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</si>
  <si>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</si>
  <si>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</si>
  <si>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</si>
  <si>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</si>
  <si>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</si>
  <si>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</si>
  <si>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</si>
  <si>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</si>
  <si>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</si>
  <si>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</si>
  <si>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</si>
  <si>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</si>
  <si>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</si>
  <si>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</si>
  <si>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</si>
  <si>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</si>
  <si>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</si>
  <si>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</si>
  <si>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</si>
  <si>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</si>
  <si>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</si>
  <si>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</si>
  <si>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</si>
  <si>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</si>
  <si>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</si>
  <si>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</si>
  <si>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</si>
  <si>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</si>
  <si>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</si>
  <si>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</si>
  <si>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</si>
  <si>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</si>
  <si>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</si>
  <si>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</si>
  <si>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</si>
  <si>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</si>
  <si>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</si>
  <si>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</si>
  <si>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</si>
  <si>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</si>
  <si>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</si>
  <si>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</si>
  <si>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</si>
  <si>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</si>
  <si>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</si>
  <si>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</si>
  <si>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</si>
  <si>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</si>
  <si>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</si>
  <si>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</si>
  <si>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</si>
  <si>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</si>
  <si>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</si>
  <si>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</si>
  <si>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</si>
  <si>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</si>
  <si>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</si>
  <si>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</si>
  <si>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</si>
  <si>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</si>
  <si>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</si>
  <si>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</si>
  <si>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</si>
  <si>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</si>
  <si>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</si>
  <si>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</si>
  <si>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</si>
  <si>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</si>
  <si>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</si>
  <si>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</si>
  <si>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</si>
  <si>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</si>
  <si>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</si>
  <si>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</si>
  <si>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</si>
  <si>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</si>
  <si>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</si>
  <si>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</si>
  <si>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</si>
  <si>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</si>
  <si>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</si>
  <si>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</si>
  <si>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</si>
  <si>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</si>
  <si>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</si>
  <si>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</si>
  <si>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</si>
  <si>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</si>
  <si>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</si>
  <si>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</si>
  <si>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</si>
  <si>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</si>
  <si>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</si>
  <si>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</si>
  <si>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</si>
  <si>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</si>
  <si>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</si>
  <si>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</si>
  <si>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</si>
  <si>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</si>
  <si>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</si>
  <si>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</si>
  <si>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</si>
  <si>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</si>
  <si>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</si>
  <si>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</si>
  <si>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</si>
  <si>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</si>
  <si>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</si>
  <si>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</si>
  <si>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</si>
  <si>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</si>
  <si>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</si>
  <si>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</si>
  <si>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</si>
  <si>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</si>
  <si>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</si>
  <si>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</si>
  <si>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</si>
  <si>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</si>
  <si>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</si>
  <si>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</si>
  <si>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</si>
  <si>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</si>
  <si>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</si>
  <si>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</si>
  <si>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</si>
  <si>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</si>
  <si>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</si>
  <si>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</si>
  <si>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</si>
  <si>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</si>
  <si>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</si>
  <si>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</si>
  <si>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</si>
  <si>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</si>
  <si>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</si>
  <si>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</si>
  <si>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</si>
  <si>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</si>
  <si>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</si>
  <si>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</si>
  <si>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</si>
  <si>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</si>
  <si>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</si>
  <si>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</si>
  <si>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</si>
  <si>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</si>
  <si>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</si>
  <si>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</si>
  <si>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</si>
  <si>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</si>
  <si>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</si>
  <si>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</si>
  <si>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</si>
  <si>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</si>
  <si>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</si>
  <si>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</si>
  <si>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</si>
  <si>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</si>
  <si>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</si>
  <si>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</si>
  <si>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</si>
  <si>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</si>
  <si>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</si>
  <si>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</si>
  <si>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</si>
  <si>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</si>
  <si>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</si>
  <si>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</si>
  <si>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</si>
  <si>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</si>
  <si>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</si>
  <si>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</si>
  <si>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</si>
  <si>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</si>
  <si>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</si>
  <si>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</si>
  <si>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</si>
  <si>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</si>
  <si>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</si>
  <si>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</si>
  <si>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</si>
  <si>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</si>
  <si>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</si>
  <si>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</si>
  <si>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</si>
  <si>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</si>
  <si>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</si>
  <si>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</si>
  <si>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</si>
  <si>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</si>
  <si>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</si>
  <si>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</si>
  <si>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</si>
  <si>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</si>
  <si>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</si>
  <si>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</si>
  <si>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</si>
  <si>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</si>
  <si>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</si>
  <si>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</si>
  <si>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</si>
  <si>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</si>
  <si>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</si>
  <si>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</si>
  <si>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</si>
  <si>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</si>
  <si>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</si>
  <si>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</si>
  <si>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</si>
  <si>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</si>
  <si>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</si>
  <si>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</si>
  <si>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</si>
  <si>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</si>
  <si>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</si>
  <si>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</si>
  <si>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</si>
  <si>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</si>
  <si>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</si>
  <si>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</si>
  <si>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</si>
  <si>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</si>
  <si>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</si>
  <si>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</si>
  <si>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</si>
  <si>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</si>
  <si>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</si>
  <si>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</si>
  <si>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</si>
  <si>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</si>
  <si>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</si>
  <si>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</si>
  <si>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</si>
  <si>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</si>
  <si>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</si>
  <si>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</si>
  <si>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</si>
  <si>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</si>
  <si>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</si>
  <si>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</si>
  <si>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</si>
  <si>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</si>
  <si>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</si>
  <si>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</si>
  <si>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</si>
  <si>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</si>
  <si>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</si>
  <si>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</si>
  <si>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</si>
  <si>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</si>
  <si>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</si>
  <si>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</si>
  <si>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</si>
  <si>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</si>
  <si>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</si>
  <si>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</si>
  <si>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</si>
  <si>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</si>
  <si>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</si>
  <si>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</si>
  <si>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</si>
  <si>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</si>
  <si>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</si>
  <si>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</si>
  <si>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</si>
  <si>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</si>
  <si>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</si>
  <si>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</si>
  <si>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</si>
  <si>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</si>
  <si>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</si>
  <si>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</si>
  <si>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</si>
  <si>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</si>
  <si>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</si>
  <si>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</si>
  <si>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</si>
  <si>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</si>
  <si>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</si>
  <si>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</si>
  <si>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</si>
  <si>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</si>
  <si>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</si>
  <si>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</si>
  <si>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</si>
  <si>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</si>
  <si>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</si>
  <si>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</si>
  <si>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</si>
  <si>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</si>
  <si>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</si>
  <si>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</si>
  <si>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</si>
  <si>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</si>
  <si>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</si>
  <si>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</si>
  <si>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</si>
  <si>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</si>
  <si>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</si>
  <si>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</si>
  <si>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</si>
  <si>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</si>
  <si>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</si>
  <si>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</si>
  <si>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</si>
  <si>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</si>
  <si>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</si>
  <si>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</si>
  <si>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</si>
  <si>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</si>
  <si>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</si>
  <si>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</si>
  <si>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</si>
  <si>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</si>
  <si>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</si>
  <si>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</si>
  <si>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</si>
  <si>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</si>
  <si>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</si>
  <si>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</si>
  <si>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</si>
  <si>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</si>
  <si>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</si>
  <si>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</si>
  <si>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</si>
  <si>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</si>
  <si>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</si>
  <si>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</si>
  <si>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</si>
  <si>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</si>
  <si>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</si>
  <si>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</si>
  <si>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</si>
  <si>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</si>
  <si>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</si>
  <si>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</si>
  <si>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</si>
  <si>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</si>
  <si>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</si>
  <si>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</si>
  <si>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</si>
  <si>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</si>
  <si>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</si>
  <si>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</si>
  <si>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</si>
  <si>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</si>
  <si>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</si>
  <si>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</si>
  <si>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</si>
  <si>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</si>
  <si>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</si>
  <si>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</si>
  <si>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</si>
  <si>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</si>
  <si>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</si>
  <si>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</si>
  <si>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</si>
  <si>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</si>
  <si>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</si>
  <si>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</si>
  <si>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</si>
  <si>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</si>
  <si>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</si>
  <si>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</si>
  <si>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</si>
  <si>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</si>
  <si>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</si>
  <si>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</si>
  <si>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</si>
  <si>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</si>
  <si>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</si>
  <si>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</si>
  <si>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</si>
  <si>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</si>
  <si>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</si>
  <si>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</si>
  <si>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</si>
  <si>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</si>
  <si>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</si>
  <si>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</si>
  <si>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</si>
  <si>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</si>
  <si>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</si>
  <si>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</si>
  <si>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</si>
  <si>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</si>
  <si>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</si>
  <si>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</si>
  <si>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</si>
  <si>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</si>
  <si>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</si>
  <si>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</si>
  <si>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</si>
  <si>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</si>
  <si>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</si>
  <si>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</si>
  <si>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</si>
  <si>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</si>
  <si>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</si>
  <si>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</si>
  <si>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</si>
  <si>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</si>
  <si>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</si>
  <si>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</si>
  <si>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</si>
  <si>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</si>
  <si>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</si>
  <si>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</si>
  <si>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</si>
  <si>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</si>
  <si>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</si>
  <si>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</si>
  <si>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</si>
  <si>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</si>
  <si>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</si>
  <si>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</si>
  <si>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</si>
  <si>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</si>
  <si>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</si>
  <si>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</si>
  <si>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</si>
  <si>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</si>
  <si>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</si>
  <si>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</si>
  <si>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</si>
  <si>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</si>
  <si>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</si>
  <si>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</si>
  <si>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</si>
  <si>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</si>
  <si>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</si>
  <si>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</si>
  <si>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</si>
  <si>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</si>
  <si>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</si>
  <si>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</si>
  <si>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</si>
  <si>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</si>
  <si>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</si>
  <si>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</si>
  <si>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</si>
  <si>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</si>
  <si>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</si>
  <si>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</si>
  <si>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</si>
  <si>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</si>
  <si>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</si>
  <si>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</si>
  <si>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</si>
  <si>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</si>
  <si>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</si>
  <si>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</si>
  <si>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</si>
  <si>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</si>
  <si>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</si>
  <si>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</si>
  <si>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</si>
  <si>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</si>
  <si>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</si>
  <si>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</si>
  <si>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</si>
  <si>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</si>
  <si>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</si>
  <si>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</si>
  <si>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</si>
  <si>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</si>
  <si>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</si>
  <si>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</si>
  <si>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</si>
  <si>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</si>
  <si>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</si>
  <si>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</si>
  <si>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</si>
  <si>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</si>
  <si>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</si>
  <si>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</si>
  <si>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</si>
  <si>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</si>
  <si>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</si>
  <si>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</si>
  <si>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</si>
  <si>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</si>
  <si>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</si>
  <si>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</si>
  <si>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</si>
  <si>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</si>
  <si>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</si>
  <si>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</si>
  <si>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</si>
  <si>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</si>
  <si>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</si>
  <si>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</si>
  <si>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</si>
  <si>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</si>
  <si>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</si>
  <si>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</si>
  <si>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</si>
  <si>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</si>
  <si>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</si>
  <si>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</si>
  <si>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</si>
  <si>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</si>
  <si>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</si>
  <si>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</si>
  <si>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</si>
  <si>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</si>
  <si>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</si>
  <si>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</si>
  <si>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</si>
  <si>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</si>
  <si>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</si>
  <si>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</si>
  <si>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</si>
  <si>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</si>
  <si>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</si>
  <si>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</si>
  <si>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</si>
  <si>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</si>
  <si>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</si>
  <si>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</si>
  <si>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</si>
  <si>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</si>
  <si>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</si>
  <si>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</si>
  <si>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</si>
  <si>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</si>
  <si>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</si>
  <si>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</si>
  <si>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</si>
  <si>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</si>
  <si>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</si>
  <si>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</si>
  <si>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</si>
  <si>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</si>
  <si>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</si>
  <si>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</si>
  <si>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</si>
  <si>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</si>
  <si>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</si>
  <si>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</si>
  <si>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</si>
  <si>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</si>
  <si>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</si>
  <si>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</si>
  <si>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</si>
  <si>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</si>
  <si>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</si>
  <si>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</si>
  <si>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</si>
  <si>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</si>
  <si>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</si>
  <si>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</si>
  <si>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</si>
  <si>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</si>
  <si>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</si>
  <si>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</si>
  <si>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</si>
  <si>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</si>
  <si>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</si>
  <si>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</si>
  <si>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</si>
  <si>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</si>
  <si>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</si>
  <si>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</si>
  <si>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</si>
  <si>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</si>
  <si>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</si>
  <si>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</si>
  <si>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</si>
  <si>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</si>
  <si>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</si>
  <si>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</si>
  <si>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</si>
  <si>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</si>
  <si>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</si>
  <si>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</si>
  <si>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</si>
  <si>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</si>
  <si>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</si>
  <si>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</si>
  <si>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</si>
  <si>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</si>
  <si>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</si>
  <si>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</si>
  <si>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</si>
  <si>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</si>
  <si>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</si>
  <si>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</si>
  <si>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</si>
  <si>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</si>
  <si>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</si>
  <si>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</si>
  <si>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</si>
  <si>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</si>
  <si>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</si>
  <si>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</si>
  <si>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</si>
  <si>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</si>
  <si>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</si>
  <si>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</si>
  <si>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</si>
  <si>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</si>
  <si>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</si>
  <si>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</si>
  <si>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</si>
  <si>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</si>
  <si>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</si>
  <si>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</si>
  <si>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</si>
  <si>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</si>
  <si>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</si>
  <si>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</si>
  <si>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</si>
  <si>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</si>
  <si>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</si>
  <si>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</si>
  <si>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</si>
  <si>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</si>
  <si>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</si>
  <si>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</si>
  <si>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</si>
  <si>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</si>
  <si>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</si>
  <si>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</si>
  <si>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</si>
  <si>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</si>
  <si>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</si>
  <si>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</si>
  <si>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</si>
  <si>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</si>
  <si>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</si>
  <si>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</si>
  <si>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</si>
  <si>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</si>
  <si>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</si>
  <si>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</si>
  <si>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</si>
  <si>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</si>
  <si>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</si>
  <si>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</si>
  <si>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</si>
  <si>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</si>
  <si>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</si>
  <si>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</si>
  <si>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</si>
  <si>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</si>
  <si>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</si>
  <si>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</si>
  <si>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</si>
  <si>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</si>
  <si>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</si>
  <si>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</si>
  <si>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</si>
  <si>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</si>
  <si>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</si>
  <si>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</si>
  <si>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</si>
  <si>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</si>
  <si>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</si>
  <si>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</si>
  <si>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</si>
  <si>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</si>
  <si>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</si>
  <si>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</si>
  <si>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</si>
  <si>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</si>
  <si>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</si>
  <si>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</si>
  <si>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</si>
  <si>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</si>
  <si>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</si>
  <si>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</si>
  <si>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</si>
  <si>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</si>
  <si>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</si>
  <si>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</si>
  <si>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</si>
  <si>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</si>
  <si>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</si>
  <si>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</si>
  <si>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</si>
  <si>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</si>
  <si>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</si>
  <si>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</si>
  <si>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</si>
  <si>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</si>
  <si>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</si>
  <si>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</si>
  <si>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</si>
  <si>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</si>
  <si>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</si>
  <si>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</si>
  <si>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</si>
  <si>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</si>
  <si>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</si>
  <si>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</si>
  <si>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</si>
  <si>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</si>
  <si>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</si>
  <si>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</si>
  <si>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</si>
  <si>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</si>
  <si>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</si>
  <si>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</si>
  <si>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</si>
  <si>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</si>
  <si>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</si>
  <si>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</si>
  <si>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</si>
  <si>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</si>
  <si>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</si>
  <si>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</si>
  <si>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</si>
  <si>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</si>
  <si>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</si>
  <si>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</si>
  <si>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</si>
  <si>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</si>
  <si>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</si>
  <si>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</si>
  <si>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</si>
  <si>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</si>
  <si>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</si>
  <si>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</si>
  <si>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</si>
  <si>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</si>
  <si>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</si>
  <si>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</si>
  <si>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</si>
  <si>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</si>
  <si>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</si>
  <si>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</si>
  <si>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</si>
  <si>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</si>
  <si>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</si>
  <si>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</si>
  <si>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</si>
  <si>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</si>
  <si>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</si>
  <si>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</si>
  <si>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</si>
  <si>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</si>
  <si>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</si>
  <si>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</si>
  <si>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</si>
  <si>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</si>
  <si>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</si>
  <si>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</si>
  <si>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</si>
  <si>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</si>
  <si>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</si>
  <si>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</si>
  <si>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</si>
  <si>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</si>
  <si>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</si>
  <si>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</si>
  <si>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</si>
  <si>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</si>
  <si>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</si>
  <si>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</si>
  <si>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</si>
  <si>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</si>
  <si>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</si>
  <si>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</si>
  <si>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</si>
  <si>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</si>
  <si>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</si>
  <si>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</si>
  <si>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</si>
  <si>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</si>
  <si>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</si>
  <si>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</si>
  <si>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</si>
  <si>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</si>
  <si>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</si>
  <si>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</si>
  <si>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</si>
  <si>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</si>
  <si>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</si>
  <si>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</si>
  <si>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</si>
  <si>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</si>
  <si>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</si>
  <si>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</si>
  <si>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</si>
  <si>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</si>
  <si>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</si>
  <si>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</si>
  <si>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</si>
  <si>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</si>
  <si>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</si>
  <si>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</si>
  <si>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</si>
  <si>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</si>
  <si>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</si>
  <si>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</si>
  <si>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</si>
  <si>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</si>
  <si>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</si>
  <si>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</si>
  <si>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</si>
  <si>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</si>
  <si>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</si>
  <si>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</si>
  <si>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</si>
  <si>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</si>
  <si>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</si>
  <si>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</si>
  <si>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</si>
  <si>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</si>
  <si>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</si>
  <si>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</si>
  <si>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</si>
  <si>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</si>
  <si>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</si>
  <si>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</si>
  <si>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</si>
  <si>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</si>
  <si>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</si>
  <si>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</si>
  <si>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</si>
  <si>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</si>
  <si>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</si>
  <si>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</si>
  <si>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</si>
  <si>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</si>
  <si>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</si>
  <si>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</si>
  <si>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</si>
  <si>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</si>
  <si>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</si>
  <si>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</si>
  <si>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</si>
  <si>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</si>
  <si>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</si>
  <si>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</si>
  <si>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</si>
  <si>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</si>
  <si>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</si>
  <si>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</si>
  <si>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</si>
  <si>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</si>
  <si>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</si>
  <si>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</si>
  <si>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</si>
  <si>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</si>
  <si>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</si>
  <si>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</si>
  <si>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</si>
  <si>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</si>
  <si>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</si>
  <si>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</si>
  <si>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</si>
  <si>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</si>
  <si>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</si>
  <si>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</si>
  <si>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</si>
  <si>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</si>
  <si>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</si>
  <si>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</si>
  <si>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</si>
  <si>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</si>
  <si>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</si>
  <si>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</si>
  <si>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</si>
  <si>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</si>
  <si>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</si>
  <si>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</si>
  <si>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</si>
  <si>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</si>
  <si>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</si>
  <si>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</si>
  <si>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</si>
  <si>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</si>
  <si>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</si>
  <si>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</si>
  <si>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</si>
  <si>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</si>
  <si>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</si>
  <si>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</si>
  <si>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</si>
  <si>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</si>
  <si>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</si>
  <si>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</si>
  <si>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</si>
  <si>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</si>
  <si>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</si>
  <si>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</si>
  <si>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</si>
  <si>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</si>
  <si>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</si>
  <si>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</si>
  <si>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</si>
  <si>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</si>
  <si>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</si>
  <si>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</si>
  <si>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</si>
  <si>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</si>
  <si>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</si>
  <si>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</si>
  <si>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</si>
  <si>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</si>
  <si>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</si>
  <si>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</si>
  <si>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</si>
  <si>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</si>
  <si>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</si>
  <si>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</si>
  <si>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</si>
  <si>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</si>
  <si>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</si>
  <si>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</si>
  <si>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</si>
  <si>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</si>
  <si>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</si>
  <si>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</si>
  <si>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</si>
  <si>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</si>
  <si>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</si>
  <si>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</si>
  <si>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</si>
  <si>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</si>
  <si>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</si>
  <si>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</si>
  <si>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</si>
  <si>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</si>
  <si>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</si>
  <si>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</si>
  <si>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</si>
  <si>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</si>
  <si>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</si>
  <si>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</si>
  <si>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</si>
  <si>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</si>
  <si>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</si>
  <si>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</si>
  <si>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</si>
  <si>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</si>
  <si>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</si>
  <si>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</si>
  <si>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</si>
  <si>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</si>
  <si>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</si>
  <si>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</si>
  <si>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</si>
  <si>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</si>
  <si>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</si>
  <si>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</si>
  <si>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</si>
  <si>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</si>
  <si>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</si>
  <si>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</si>
  <si>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</si>
  <si>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</si>
  <si>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</si>
  <si>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</si>
  <si>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</si>
  <si>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</si>
  <si>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</si>
  <si>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</si>
  <si>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</si>
  <si>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</si>
  <si>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</si>
  <si>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</si>
  <si>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</si>
  <si>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</si>
  <si>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</si>
  <si>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</si>
  <si>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</si>
  <si>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</si>
  <si>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</si>
  <si>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</si>
  <si>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</si>
  <si>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</si>
  <si>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</si>
  <si>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</si>
  <si>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</si>
  <si>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</si>
  <si>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</si>
  <si>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</si>
  <si>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</si>
  <si>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</si>
  <si>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</si>
  <si>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</si>
  <si>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</si>
  <si>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</si>
  <si>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</si>
  <si>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</si>
  <si>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</si>
  <si>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</si>
  <si>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</si>
  <si>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</si>
  <si>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</si>
  <si>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</si>
  <si>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</si>
  <si>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</si>
  <si>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</si>
  <si>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</si>
  <si>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</si>
  <si>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</si>
  <si>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</si>
  <si>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</si>
  <si>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</si>
  <si>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</si>
  <si>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</si>
  <si>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</si>
  <si>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</si>
  <si>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</si>
  <si>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</si>
  <si>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</si>
  <si>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</si>
  <si>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</si>
  <si>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</si>
  <si>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</si>
  <si>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</si>
  <si>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</si>
  <si>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</si>
  <si>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</si>
  <si>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</si>
  <si>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</si>
  <si>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</si>
  <si>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</si>
  <si>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</si>
  <si>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</si>
  <si>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</si>
  <si>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</si>
  <si>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</si>
  <si>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</si>
  <si>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</si>
  <si>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</si>
  <si>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</si>
  <si>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</si>
  <si>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</si>
  <si>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</si>
  <si>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</si>
  <si>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</si>
  <si>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</si>
  <si>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</si>
  <si>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</si>
  <si>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</si>
  <si>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</si>
  <si>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</si>
  <si>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</si>
  <si>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</si>
  <si>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</si>
  <si>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</si>
  <si>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</si>
  <si>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</si>
  <si>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</si>
  <si>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</si>
  <si>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</si>
  <si>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</si>
  <si>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</si>
  <si>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</si>
  <si>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</si>
  <si>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</si>
  <si>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</si>
  <si>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</si>
  <si>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</si>
  <si>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</si>
  <si>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</si>
  <si>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</si>
  <si>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</si>
  <si>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</si>
  <si>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</si>
  <si>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</si>
  <si>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</si>
  <si>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</si>
  <si>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</si>
  <si>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</si>
  <si>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</si>
  <si>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</si>
  <si>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</si>
  <si>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</si>
  <si>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</si>
  <si>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</si>
  <si>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</si>
  <si>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</si>
  <si>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</si>
  <si>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</si>
  <si>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</si>
  <si>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</si>
  <si>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</si>
  <si>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</si>
  <si>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</si>
  <si>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</si>
  <si>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</si>
  <si>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</si>
  <si>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</si>
  <si>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</si>
  <si>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</si>
  <si>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</si>
  <si>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</si>
  <si>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</si>
  <si>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</si>
  <si>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</si>
  <si>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</si>
  <si>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</si>
  <si>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</si>
  <si>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</si>
  <si>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</si>
  <si>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</si>
  <si>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</si>
  <si>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</si>
  <si>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</si>
  <si>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</si>
  <si>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</si>
  <si>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</si>
  <si>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</si>
  <si>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</si>
  <si>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</si>
  <si>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</si>
  <si>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</si>
  <si>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</si>
  <si>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</si>
  <si>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</si>
  <si>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</si>
  <si>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</si>
  <si>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</si>
  <si>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</si>
  <si>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</si>
  <si>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</si>
  <si>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</si>
  <si>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</si>
  <si>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</si>
  <si>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</si>
  <si>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</si>
  <si>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</si>
  <si>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</si>
  <si>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</si>
  <si>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</si>
  <si>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</si>
  <si>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</si>
  <si>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</si>
  <si>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</si>
  <si>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</si>
  <si>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</si>
  <si>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</si>
  <si>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</si>
  <si>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</si>
  <si>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</si>
  <si>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</si>
  <si>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</si>
  <si>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</si>
  <si>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</si>
  <si>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</si>
  <si>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</si>
  <si>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</si>
  <si>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</si>
  <si>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</si>
  <si>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</si>
  <si>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</si>
  <si>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</si>
  <si>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</si>
  <si>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</si>
  <si>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</si>
  <si>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</si>
  <si>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</si>
  <si>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</si>
  <si>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</si>
  <si>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</si>
  <si>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</si>
  <si>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</si>
  <si>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</si>
  <si>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</si>
  <si>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</si>
  <si>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</si>
  <si>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</si>
  <si>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</si>
  <si>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</si>
  <si>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</si>
  <si>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</si>
  <si>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</si>
  <si>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</si>
  <si>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</si>
  <si>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</si>
  <si>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</si>
  <si>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</si>
  <si>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</si>
  <si>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</si>
  <si>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</si>
  <si>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</si>
  <si>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</si>
  <si>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</si>
  <si>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</si>
  <si>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</si>
  <si>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</si>
  <si>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</si>
  <si>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</si>
  <si>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</si>
  <si>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</si>
  <si>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</si>
  <si>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</si>
  <si>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</si>
  <si>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</si>
  <si>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</si>
  <si>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</si>
  <si>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</si>
  <si>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</si>
  <si>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</si>
  <si>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</si>
  <si>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</si>
  <si>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</si>
  <si>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</si>
  <si>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</si>
  <si>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</si>
  <si>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</si>
  <si>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</si>
  <si>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</si>
  <si>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</si>
  <si>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</si>
  <si>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</si>
  <si>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</si>
  <si>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</si>
  <si>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</si>
  <si>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</si>
  <si>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</si>
  <si>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</si>
  <si>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</si>
  <si>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</si>
  <si>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</si>
  <si>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</si>
  <si>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</si>
  <si>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</si>
  <si>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</si>
  <si>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</si>
  <si>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</si>
  <si>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</si>
  <si>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</si>
  <si>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</si>
  <si>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</si>
  <si>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</si>
  <si>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</si>
  <si>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</si>
  <si>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</si>
  <si>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</si>
  <si>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</si>
  <si>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</si>
  <si>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</si>
  <si>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</si>
  <si>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</si>
  <si>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</si>
  <si>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</si>
  <si>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</si>
  <si>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</si>
  <si>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</si>
  <si>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</si>
  <si>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</si>
  <si>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</si>
  <si>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</si>
  <si>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</si>
  <si>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</si>
  <si>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</si>
  <si>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</si>
  <si>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</si>
  <si>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</si>
  <si>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</si>
  <si>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</si>
  <si>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</si>
  <si>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</si>
  <si>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</si>
  <si>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</si>
  <si>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</si>
  <si>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</si>
  <si>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</si>
  <si>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</si>
  <si>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</si>
  <si>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</si>
  <si>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</si>
  <si>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</si>
  <si>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</si>
  <si>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</si>
  <si>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</si>
  <si>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</si>
  <si>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</si>
  <si>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</si>
  <si>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</si>
  <si>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</si>
  <si>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</si>
  <si>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</si>
  <si>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</si>
  <si>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</si>
  <si>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</si>
  <si>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</si>
  <si>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</si>
  <si>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</si>
  <si>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</si>
  <si>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</si>
  <si>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</si>
  <si>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</si>
  <si>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</si>
  <si>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</si>
  <si>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</si>
  <si>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</si>
  <si>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</si>
  <si>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</si>
  <si>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</si>
  <si>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</si>
  <si>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</si>
  <si>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</si>
  <si>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</si>
  <si>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</si>
  <si>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</si>
  <si>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</si>
  <si>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</si>
  <si>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</si>
  <si>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</si>
  <si>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</si>
  <si>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</si>
  <si>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</si>
  <si>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</si>
  <si>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</si>
  <si>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</si>
  <si>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</si>
  <si>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</si>
  <si>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</si>
  <si>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</si>
  <si>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</si>
  <si>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</si>
  <si>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</si>
  <si>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</si>
  <si>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</si>
  <si>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</si>
  <si>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</si>
  <si>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</si>
  <si>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</si>
  <si>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</si>
  <si>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</si>
  <si>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</si>
  <si>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</si>
  <si>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</si>
  <si>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</si>
  <si>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</si>
  <si>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</si>
  <si>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</si>
  <si>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</si>
  <si>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</si>
  <si>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</si>
  <si>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</si>
  <si>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</si>
  <si>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</si>
  <si>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</si>
  <si>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</si>
  <si>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</si>
  <si>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</si>
  <si>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</si>
  <si>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</si>
  <si>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</si>
  <si>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</si>
  <si>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</si>
  <si>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</si>
  <si>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</si>
  <si>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</si>
  <si>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</si>
  <si>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</si>
  <si>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</si>
  <si>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</si>
  <si>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</si>
  <si>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</si>
  <si>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</si>
  <si>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</si>
  <si>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</si>
  <si>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</si>
  <si>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</si>
  <si>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</si>
  <si>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</si>
  <si>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</si>
  <si>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</si>
  <si>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</si>
  <si>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</si>
  <si>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</si>
  <si>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</si>
  <si>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</si>
  <si>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</si>
  <si>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</si>
  <si>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</si>
  <si>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</si>
  <si>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</si>
  <si>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</si>
  <si>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</si>
  <si>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</si>
  <si>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</si>
  <si>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</si>
  <si>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</si>
  <si>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</si>
  <si>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</si>
  <si>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</si>
  <si>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</si>
  <si>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</si>
  <si>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</si>
  <si>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</si>
  <si>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</si>
  <si>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</si>
  <si>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</si>
  <si>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</si>
  <si>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</si>
  <si>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</si>
  <si>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</si>
  <si>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</si>
  <si>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</si>
  <si>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</si>
  <si>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</si>
  <si>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</si>
  <si>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</si>
  <si>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</si>
  <si>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</si>
  <si>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</si>
  <si>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</si>
  <si>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</si>
  <si>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</si>
  <si>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</si>
  <si>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</si>
  <si>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</si>
  <si>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</si>
  <si>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</si>
  <si>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</si>
  <si>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</si>
  <si>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</si>
  <si>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</si>
  <si>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</si>
  <si>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</si>
  <si>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</si>
  <si>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</si>
  <si>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</si>
  <si>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</si>
  <si>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</si>
  <si>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</si>
  <si>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</si>
  <si>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</si>
  <si>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</si>
  <si>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</si>
  <si>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</si>
  <si>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</si>
  <si>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</si>
  <si>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</si>
  <si>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</si>
  <si>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</si>
  <si>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</si>
  <si>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</si>
  <si>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</si>
  <si>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</si>
  <si>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</si>
  <si>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</si>
  <si>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</si>
  <si>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</si>
  <si>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</si>
  <si>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</si>
  <si>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</si>
  <si>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</si>
  <si>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</si>
  <si>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</si>
  <si>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</si>
  <si>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</si>
  <si>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</si>
  <si>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</si>
  <si>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</si>
  <si>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</si>
  <si>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</si>
  <si>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</si>
  <si>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</si>
  <si>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</si>
  <si>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</si>
  <si>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</si>
  <si>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</si>
  <si>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</si>
  <si>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</si>
  <si>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</si>
  <si>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</si>
  <si>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</si>
  <si>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</si>
  <si>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</si>
  <si>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</si>
  <si>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</si>
  <si>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</si>
  <si>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</si>
  <si>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</si>
  <si>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</si>
  <si>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</si>
  <si>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</si>
  <si>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</si>
  <si>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</si>
  <si>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</si>
  <si>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</si>
  <si>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</si>
  <si>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</si>
  <si>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</si>
  <si>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</si>
  <si>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</si>
  <si>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</si>
  <si>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</si>
  <si>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</si>
  <si>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</si>
  <si>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</si>
  <si>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</si>
  <si>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</si>
  <si>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</si>
  <si>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</si>
  <si>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</si>
  <si>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</si>
  <si>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</si>
  <si>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</si>
  <si>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</si>
  <si>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</si>
  <si>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</si>
  <si>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</si>
  <si>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</si>
  <si>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</si>
  <si>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</si>
  <si>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</si>
  <si>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</si>
  <si>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</si>
  <si>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</si>
  <si>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</si>
  <si>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</si>
  <si>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</si>
  <si>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</si>
  <si>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</si>
  <si>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</si>
  <si>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</si>
  <si>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</si>
  <si>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</si>
  <si>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</si>
  <si>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</si>
  <si>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</si>
  <si>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</si>
  <si>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</si>
  <si>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</si>
  <si>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</si>
  <si>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</si>
  <si>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</si>
  <si>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</si>
  <si>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</si>
  <si>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</si>
  <si>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</si>
  <si>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</si>
  <si>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</si>
  <si>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</si>
  <si>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</si>
  <si>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</si>
  <si>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</si>
  <si>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</si>
  <si>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</si>
  <si>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</si>
  <si>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</si>
  <si>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</si>
  <si>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</si>
  <si>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</si>
  <si>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</si>
  <si>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</si>
  <si>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</si>
  <si>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</si>
  <si>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</si>
  <si>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</si>
  <si>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</si>
  <si>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</si>
  <si>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</si>
  <si>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</si>
  <si>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</si>
  <si>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</si>
  <si>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</si>
  <si>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</si>
  <si>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</si>
  <si>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</si>
  <si>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</si>
  <si>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</si>
  <si>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</si>
  <si>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</si>
  <si>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</si>
  <si>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</si>
  <si>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</si>
  <si>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</si>
  <si>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</si>
  <si>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</si>
  <si>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</si>
  <si>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</si>
  <si>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</si>
  <si>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</si>
  <si>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</si>
  <si>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</si>
  <si>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</si>
  <si>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</si>
  <si>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</si>
  <si>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</si>
  <si>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</si>
  <si>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</si>
  <si>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</si>
  <si>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</si>
  <si>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</si>
  <si>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</si>
  <si>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</si>
  <si>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</si>
  <si>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</si>
  <si>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</si>
  <si>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</si>
  <si>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</si>
  <si>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</si>
  <si>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</si>
  <si>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</si>
  <si>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</si>
  <si>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</si>
  <si>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</si>
  <si>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</si>
  <si>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</si>
  <si>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</si>
  <si>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</si>
  <si>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</si>
  <si>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</si>
  <si>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</si>
  <si>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</si>
  <si>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</si>
  <si>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</si>
  <si>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</si>
  <si>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</si>
  <si>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</si>
  <si>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</si>
  <si>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</si>
  <si>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</si>
  <si>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</si>
  <si>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</si>
  <si>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</si>
  <si>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</si>
  <si>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</si>
  <si>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</si>
  <si>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</si>
  <si>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</si>
  <si>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</si>
  <si>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</si>
  <si>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</si>
  <si>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</si>
  <si>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</si>
  <si>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</si>
  <si>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</si>
  <si>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</si>
  <si>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</si>
  <si>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</si>
  <si>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</si>
  <si>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</si>
  <si>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</si>
  <si>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</si>
  <si>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</si>
  <si>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</si>
  <si>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</si>
  <si>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</si>
  <si>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</si>
  <si>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</si>
  <si>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</si>
  <si>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</si>
  <si>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</si>
  <si>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</si>
  <si>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</si>
  <si>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</si>
  <si>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</si>
  <si>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</si>
  <si>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</si>
  <si>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</si>
  <si>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</si>
  <si>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</si>
  <si>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</si>
  <si>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</si>
  <si>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</si>
  <si>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</si>
  <si>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</si>
  <si>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</si>
  <si>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</si>
  <si>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</si>
  <si>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</si>
  <si>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</si>
  <si>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</si>
  <si>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</si>
  <si>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</si>
  <si>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</si>
  <si>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</si>
  <si>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</si>
  <si>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</si>
  <si>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</si>
  <si>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</si>
  <si>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</si>
  <si>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</si>
  <si>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</si>
  <si>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</si>
  <si>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</si>
  <si>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</si>
  <si>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</si>
  <si>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</si>
  <si>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</si>
  <si>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</si>
  <si>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</si>
  <si>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</si>
  <si>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</si>
  <si>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</si>
  <si>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</si>
  <si>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</si>
  <si>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</si>
  <si>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</si>
  <si>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</si>
  <si>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</si>
  <si>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</si>
  <si>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</si>
  <si>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</si>
  <si>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</si>
  <si>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</si>
  <si>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</si>
  <si>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</si>
  <si>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</si>
  <si>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</si>
  <si>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</si>
  <si>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</si>
  <si>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</si>
  <si>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</si>
  <si>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</si>
  <si>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</si>
  <si>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</si>
  <si>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</si>
  <si>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</si>
  <si>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</si>
  <si>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</si>
  <si>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</si>
  <si>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</si>
  <si>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</si>
  <si>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</si>
  <si>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</si>
  <si>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</si>
  <si>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</si>
  <si>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</si>
  <si>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</si>
  <si>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</si>
  <si>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</si>
  <si>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</si>
  <si>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</si>
  <si>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</si>
  <si>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</si>
  <si>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</si>
  <si>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</si>
  <si>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</si>
  <si>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</si>
  <si>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</si>
  <si>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</si>
  <si>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</si>
  <si>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</si>
  <si>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</si>
  <si>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</si>
  <si>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</si>
  <si>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</si>
  <si>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</si>
  <si>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</si>
  <si>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</si>
  <si>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</si>
  <si>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</si>
  <si>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</si>
  <si>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</si>
  <si>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</si>
  <si>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</si>
  <si>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</si>
  <si>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</si>
  <si>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</si>
  <si>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</si>
  <si>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</si>
  <si>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</si>
  <si>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</si>
  <si>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</si>
  <si>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</si>
  <si>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</si>
  <si>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</si>
  <si>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</si>
  <si>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</si>
  <si>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</si>
  <si>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</si>
  <si>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</si>
  <si>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</si>
  <si>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</si>
  <si>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</si>
  <si>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</si>
  <si>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</si>
  <si>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</si>
  <si>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</si>
  <si>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</si>
  <si>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</si>
  <si>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</si>
  <si>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</si>
  <si>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</si>
  <si>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</si>
  <si>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</si>
  <si>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</si>
  <si>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</si>
  <si>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</si>
  <si>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</si>
  <si>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</si>
  <si>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</si>
  <si>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</si>
  <si>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</si>
  <si>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</si>
  <si>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</si>
  <si>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</si>
  <si>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</si>
  <si>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</si>
  <si>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</si>
  <si>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</si>
  <si>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</si>
  <si>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</si>
  <si>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</si>
  <si>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</si>
  <si>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</si>
  <si>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</si>
  <si>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</si>
  <si>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</si>
  <si>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</si>
  <si>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</si>
  <si>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</si>
  <si>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</si>
  <si>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</si>
  <si>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</si>
  <si>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</si>
  <si>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</si>
  <si>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</si>
  <si>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</si>
  <si>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</si>
  <si>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</si>
  <si>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</si>
  <si>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</si>
  <si>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</si>
  <si>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</si>
  <si>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</si>
  <si>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</si>
  <si>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</si>
  <si>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</si>
  <si>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</si>
  <si>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</si>
  <si>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</si>
  <si>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</si>
  <si>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</si>
  <si>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</si>
  <si>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</si>
  <si>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</si>
  <si>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</si>
  <si>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</si>
  <si>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</si>
  <si>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</si>
  <si>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</si>
  <si>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</si>
  <si>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</si>
  <si>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</si>
  <si>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</si>
  <si>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</si>
  <si>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</si>
  <si>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</si>
  <si>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</si>
  <si>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</si>
  <si>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</si>
  <si>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</si>
  <si>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</si>
  <si>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</si>
  <si>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</si>
  <si>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</si>
  <si>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</si>
  <si>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</si>
  <si>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</si>
  <si>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</si>
  <si>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</si>
  <si>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</si>
  <si>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</si>
  <si>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</si>
  <si>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</si>
  <si>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</si>
  <si>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</si>
  <si>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</si>
  <si>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</si>
  <si>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</si>
  <si>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</si>
  <si>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</si>
  <si>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</si>
  <si>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</si>
  <si>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</si>
  <si>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</si>
  <si>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</si>
  <si>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</si>
  <si>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</si>
  <si>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</si>
  <si>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</si>
  <si>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</si>
  <si>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</si>
  <si>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</si>
  <si>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</si>
  <si>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</si>
  <si>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</si>
  <si>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</si>
  <si>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</si>
  <si>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</si>
  <si>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</si>
  <si>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</si>
  <si>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</si>
  <si>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</si>
  <si>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</si>
  <si>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</si>
  <si>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</si>
  <si>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</si>
  <si>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</si>
  <si>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</si>
  <si>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</si>
  <si>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</si>
  <si>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</si>
  <si>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</si>
  <si>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</si>
  <si>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</si>
  <si>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</si>
  <si>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</si>
  <si>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</si>
  <si>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</si>
  <si>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</si>
  <si>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</si>
  <si>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</si>
  <si>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</si>
  <si>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</si>
  <si>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</si>
  <si>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</si>
  <si>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</si>
  <si>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</si>
  <si>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</si>
  <si>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</si>
  <si>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</si>
  <si>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</si>
  <si>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</si>
  <si>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</si>
  <si>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</si>
  <si>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</si>
  <si>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</si>
  <si>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</si>
  <si>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</si>
  <si>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</si>
  <si>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</si>
  <si>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</si>
  <si>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</si>
  <si>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</si>
  <si>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</si>
  <si>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</si>
  <si>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</si>
  <si>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</si>
  <si>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</si>
  <si>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</si>
  <si>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</si>
  <si>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</si>
  <si>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</si>
  <si>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</si>
  <si>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</si>
  <si>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</si>
  <si>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</si>
  <si>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</si>
  <si>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</si>
  <si>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</si>
  <si>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</si>
  <si>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</si>
  <si>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</si>
  <si>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</si>
  <si>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</si>
  <si>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</si>
  <si>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</si>
  <si>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</si>
  <si>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</si>
  <si>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</si>
  <si>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</si>
  <si>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</si>
  <si>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</si>
  <si>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</si>
  <si>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</si>
  <si>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</si>
  <si>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</si>
  <si>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</si>
  <si>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</si>
  <si>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</si>
  <si>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</si>
  <si>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</si>
  <si>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</si>
  <si>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</si>
  <si>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</si>
  <si>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</si>
  <si>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</si>
  <si>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</si>
  <si>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</si>
  <si>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</si>
  <si>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</si>
  <si>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</si>
  <si>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</si>
  <si>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</si>
  <si>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</si>
  <si>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</si>
  <si>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</si>
  <si>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</si>
  <si>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</si>
  <si>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</si>
  <si>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</si>
  <si>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</si>
  <si>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</si>
  <si>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</si>
  <si>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</si>
  <si>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</si>
  <si>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</si>
  <si>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</si>
  <si>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</si>
  <si>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</si>
  <si>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</si>
  <si>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</si>
  <si>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</si>
  <si>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</si>
  <si>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</si>
  <si>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</si>
  <si>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</si>
  <si>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</si>
  <si>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</si>
  <si>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</si>
  <si>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</si>
  <si>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</si>
  <si>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</si>
  <si>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</si>
  <si>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</si>
  <si>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</si>
  <si>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</si>
  <si>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</si>
  <si>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</si>
  <si>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</si>
  <si>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</si>
  <si>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</si>
  <si>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</si>
  <si>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</si>
  <si>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</si>
  <si>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</si>
  <si>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</si>
  <si>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</si>
  <si>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</si>
  <si>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</si>
  <si>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</si>
  <si>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</si>
  <si>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</si>
  <si>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</si>
  <si>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</si>
  <si>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</si>
  <si>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</si>
  <si>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</si>
  <si>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</si>
  <si>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</si>
  <si>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</si>
  <si>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</si>
  <si>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</si>
  <si>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</si>
  <si>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</si>
  <si>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</si>
  <si>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</si>
  <si>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</si>
  <si>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</si>
  <si>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</si>
  <si>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</si>
  <si>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</si>
  <si>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</si>
  <si>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</si>
  <si>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</si>
  <si>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</si>
  <si>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</si>
  <si>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</si>
  <si>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</si>
  <si>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</si>
  <si>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</si>
  <si>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</si>
  <si>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</si>
  <si>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</si>
  <si>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</si>
  <si>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</si>
  <si>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</si>
  <si>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</si>
  <si>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</si>
  <si>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</si>
  <si>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</si>
  <si>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</si>
  <si>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</si>
  <si>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</si>
  <si>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</si>
  <si>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</si>
  <si>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</si>
  <si>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</si>
  <si>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</si>
  <si>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</si>
  <si>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</si>
  <si>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</si>
  <si>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</si>
  <si>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</si>
  <si>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</si>
  <si>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</si>
  <si>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</si>
  <si>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</si>
  <si>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</si>
  <si>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</si>
  <si>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</si>
  <si>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</si>
  <si>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</si>
  <si>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</si>
  <si>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</si>
  <si>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</si>
  <si>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</si>
  <si>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</si>
  <si>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</si>
  <si>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</si>
  <si>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</si>
  <si>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</si>
  <si>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</si>
  <si>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</si>
  <si>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</si>
  <si>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</si>
  <si>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</si>
  <si>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</si>
  <si>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</si>
  <si>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</si>
  <si>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</si>
  <si>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</si>
  <si>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</si>
  <si>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</si>
  <si>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</si>
  <si>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</si>
  <si>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</si>
  <si>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</si>
  <si>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</si>
  <si>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</si>
  <si>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</si>
  <si>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</si>
  <si>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</si>
  <si>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</si>
  <si>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</si>
  <si>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</si>
  <si>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</si>
  <si>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</si>
  <si>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</si>
  <si>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</si>
  <si>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</si>
  <si>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</si>
  <si>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</si>
  <si>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</si>
  <si>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</si>
  <si>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</si>
  <si>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</si>
  <si>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</si>
  <si>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</si>
  <si>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</si>
  <si>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</si>
  <si>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</si>
  <si>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</si>
  <si>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</si>
  <si>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</si>
  <si>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</si>
  <si>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</si>
  <si>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</si>
  <si>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</si>
  <si>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</si>
  <si>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</si>
  <si>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</si>
  <si>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</si>
  <si>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</si>
  <si>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</si>
  <si>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</si>
  <si>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</si>
  <si>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</si>
  <si>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</si>
  <si>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</si>
  <si>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</si>
  <si>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</si>
  <si>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</si>
  <si>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</si>
  <si>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</si>
  <si>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</si>
  <si>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</si>
  <si>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</si>
  <si>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</si>
  <si>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</si>
  <si>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</si>
  <si>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</si>
  <si>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</si>
  <si>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</si>
  <si>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</si>
  <si>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</si>
  <si>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</si>
  <si>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</si>
  <si>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</si>
  <si>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</si>
  <si>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</si>
  <si>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</si>
  <si>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</si>
  <si>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</si>
  <si>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</si>
  <si>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</si>
  <si>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</si>
  <si>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</si>
  <si>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</si>
  <si>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</si>
  <si>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</si>
  <si>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</si>
  <si>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</si>
  <si>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</si>
  <si>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</si>
  <si>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</si>
  <si>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</si>
  <si>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</si>
  <si>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</si>
  <si>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</si>
  <si>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</si>
  <si>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</si>
  <si>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</si>
  <si>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</si>
  <si>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</si>
  <si>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</si>
  <si>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</si>
  <si>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</si>
  <si>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</si>
  <si>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</si>
  <si>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</si>
  <si>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</si>
  <si>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</si>
  <si>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</si>
  <si>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</si>
  <si>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</si>
  <si>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</si>
  <si>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</si>
  <si>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</si>
  <si>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</si>
  <si>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</si>
  <si>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</si>
  <si>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</si>
  <si>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</si>
  <si>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</si>
  <si>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</si>
  <si>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</si>
  <si>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</si>
  <si>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</si>
  <si>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</si>
  <si>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</si>
  <si>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</si>
  <si>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</si>
  <si>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</si>
  <si>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</si>
  <si>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</si>
  <si>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</si>
  <si>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</si>
  <si>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</si>
  <si>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</si>
  <si>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</si>
  <si>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</si>
  <si>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</si>
  <si>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</si>
  <si>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</si>
  <si>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</si>
  <si>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</si>
  <si>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</si>
  <si>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</si>
  <si>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</si>
  <si>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</si>
  <si>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</si>
  <si>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</si>
  <si>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</si>
  <si>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</si>
  <si>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</si>
  <si>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</si>
  <si>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</si>
  <si>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</si>
  <si>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</si>
  <si>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</si>
  <si>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</si>
  <si>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</si>
  <si>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</si>
  <si>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</si>
  <si>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</si>
  <si>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</si>
  <si>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</si>
  <si>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</si>
  <si>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</si>
  <si>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</si>
  <si>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</si>
  <si>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</si>
  <si>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</si>
  <si>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</si>
  <si>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</si>
  <si>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</si>
  <si>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</si>
  <si>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</si>
  <si>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</si>
  <si>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</si>
  <si>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</si>
  <si>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</si>
  <si>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</si>
  <si>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</si>
  <si>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</si>
  <si>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</si>
  <si>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</si>
  <si>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</si>
  <si>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</si>
  <si>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</si>
  <si>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</si>
  <si>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</si>
  <si>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</si>
  <si>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</si>
  <si>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</si>
  <si>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</si>
  <si>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</si>
  <si>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</si>
  <si>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</si>
  <si>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</si>
  <si>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</si>
  <si>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</si>
  <si>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</si>
  <si>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</si>
  <si>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</si>
  <si>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</si>
  <si>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</si>
  <si>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</si>
  <si>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</si>
  <si>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</si>
  <si>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</si>
  <si>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</si>
  <si>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</si>
  <si>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</si>
  <si>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</si>
  <si>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</si>
  <si>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</si>
  <si>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</si>
  <si>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</si>
  <si>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</si>
  <si>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</si>
  <si>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</si>
  <si>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</si>
  <si>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</si>
  <si>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</si>
  <si>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</si>
  <si>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</si>
  <si>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</si>
  <si>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</si>
  <si>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</si>
  <si>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</si>
  <si>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</si>
  <si>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</si>
  <si>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</si>
  <si>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</si>
  <si>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</si>
  <si>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</si>
  <si>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</si>
  <si>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</si>
  <si>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</si>
  <si>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</si>
  <si>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</si>
  <si>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</si>
  <si>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</si>
  <si>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</si>
  <si>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</si>
  <si>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</si>
  <si>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</si>
  <si>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</si>
  <si>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</si>
  <si>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</si>
  <si>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</si>
  <si>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</si>
  <si>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</si>
  <si>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</si>
  <si>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</si>
  <si>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</si>
  <si>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</si>
  <si>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</si>
  <si>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</si>
  <si>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</si>
  <si>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</si>
  <si>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</si>
  <si>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</si>
  <si>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</si>
  <si>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</si>
  <si>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</si>
  <si>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</si>
  <si>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</si>
  <si>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</si>
  <si>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</si>
  <si>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</si>
  <si>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</si>
  <si>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</si>
  <si>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</si>
  <si>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</si>
  <si>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</si>
  <si>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</si>
  <si>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</si>
  <si>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</si>
  <si>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</si>
  <si>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</si>
  <si>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</si>
  <si>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</si>
  <si>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</si>
  <si>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</si>
  <si>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</si>
  <si>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</si>
  <si>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</si>
  <si>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</si>
  <si>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</si>
  <si>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</si>
  <si>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</si>
  <si>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</si>
  <si>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</si>
  <si>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</si>
  <si>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</si>
  <si>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</si>
  <si>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</si>
  <si>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</si>
  <si>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</si>
  <si>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</si>
  <si>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</si>
  <si>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</si>
  <si>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</si>
  <si>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</si>
  <si>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</si>
  <si>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</si>
  <si>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</si>
  <si>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</si>
  <si>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</si>
  <si>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</si>
  <si>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</si>
  <si>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</si>
  <si>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</si>
  <si>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</si>
  <si>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</si>
  <si>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</si>
  <si>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</si>
  <si>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</si>
  <si>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</si>
  <si>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</si>
  <si>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</si>
  <si>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</si>
  <si>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</si>
  <si>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</si>
  <si>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</si>
  <si>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</si>
  <si>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</si>
  <si>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</si>
  <si>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</si>
  <si>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</si>
  <si>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</si>
  <si>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</si>
  <si>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</si>
  <si>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</si>
  <si>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</si>
  <si>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</si>
  <si>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</si>
  <si>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</si>
  <si>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</si>
  <si>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</si>
  <si>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</si>
  <si>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</si>
  <si>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</si>
  <si>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</si>
  <si>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</si>
  <si>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</si>
  <si>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</si>
  <si>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</si>
  <si>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</si>
  <si>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</si>
  <si>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</si>
  <si>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</si>
  <si>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</si>
  <si>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</si>
  <si>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</si>
  <si>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</si>
  <si>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</si>
  <si>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</si>
  <si>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</si>
  <si>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</si>
  <si>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</si>
  <si>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</si>
  <si>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</si>
  <si>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</si>
  <si>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</si>
  <si>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</si>
  <si>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</si>
  <si>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</si>
  <si>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</si>
  <si>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</si>
  <si>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</si>
  <si>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</si>
  <si>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</si>
  <si>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</si>
  <si>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</si>
  <si>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</si>
  <si>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</si>
  <si>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</si>
  <si>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</si>
  <si>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</si>
  <si>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</si>
  <si>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</si>
  <si>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</si>
  <si>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</si>
  <si>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</si>
  <si>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</si>
  <si>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</si>
  <si>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</si>
  <si>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</si>
  <si>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</si>
  <si>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</si>
  <si>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</si>
  <si>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</si>
  <si>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</si>
  <si>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</si>
  <si>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</si>
  <si>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</si>
  <si>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</si>
  <si>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</si>
  <si>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</si>
  <si>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</si>
  <si>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</si>
  <si>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</si>
  <si>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</si>
  <si>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</si>
  <si>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</si>
  <si>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</si>
  <si>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</si>
  <si>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</si>
  <si>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</si>
  <si>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</si>
  <si>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</si>
  <si>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</si>
  <si>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</si>
  <si>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</si>
  <si>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</si>
  <si>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</si>
  <si>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</si>
  <si>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</si>
  <si>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</si>
  <si>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</si>
  <si>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</si>
  <si>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</si>
  <si>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</si>
  <si>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</si>
  <si>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</si>
  <si>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</si>
  <si>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</si>
  <si>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</si>
  <si>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</si>
  <si>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</si>
  <si>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</si>
  <si>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</si>
  <si>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</si>
  <si>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</si>
  <si>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</si>
  <si>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</si>
  <si>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</si>
  <si>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</si>
  <si>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</si>
  <si>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</si>
  <si>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</si>
  <si>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</si>
  <si>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</si>
  <si>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</si>
  <si>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</si>
  <si>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</si>
  <si>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</si>
  <si>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</si>
  <si>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</si>
  <si>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</si>
  <si>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</si>
  <si>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</si>
  <si>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</si>
  <si>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</si>
  <si>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</si>
  <si>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</si>
  <si>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</si>
  <si>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</si>
  <si>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</si>
  <si>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</si>
  <si>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</si>
  <si>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</si>
  <si>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</si>
  <si>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</si>
  <si>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</si>
  <si>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</si>
  <si>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</si>
  <si>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</si>
  <si>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</si>
  <si>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</si>
  <si>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</si>
  <si>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</si>
  <si>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</si>
  <si>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</si>
  <si>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</si>
  <si>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</si>
  <si>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</si>
  <si>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</si>
  <si>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</si>
  <si>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</si>
  <si>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</si>
  <si>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</si>
  <si>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</si>
  <si>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</si>
  <si>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</si>
  <si>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</si>
  <si>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</si>
  <si>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</si>
  <si>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</si>
  <si>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</si>
  <si>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</si>
  <si>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</si>
  <si>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</si>
  <si>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</si>
  <si>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</si>
  <si>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</si>
  <si>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</si>
  <si>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</si>
  <si>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</si>
  <si>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</si>
  <si>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</si>
  <si>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</si>
  <si>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</si>
  <si>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</si>
  <si>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</si>
  <si>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</si>
  <si>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</si>
  <si>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</si>
  <si>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</si>
  <si>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</si>
  <si>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</si>
  <si>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</si>
  <si>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</si>
  <si>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</si>
  <si>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</si>
  <si>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</si>
  <si>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</si>
  <si>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</si>
  <si>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</si>
  <si>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</si>
  <si>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</si>
  <si>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</si>
  <si>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</si>
  <si>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</si>
  <si>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</si>
  <si>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</si>
  <si>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</si>
  <si>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</si>
  <si>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</si>
  <si>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</si>
  <si>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</si>
  <si>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</si>
  <si>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</si>
  <si>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</si>
  <si>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</si>
  <si>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</si>
  <si>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</si>
  <si>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</si>
  <si>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</si>
  <si>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</si>
  <si>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</si>
  <si>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</si>
  <si>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</si>
  <si>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</si>
  <si>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</si>
  <si>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</si>
  <si>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</si>
  <si>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</si>
  <si>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</si>
  <si>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</si>
  <si>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</si>
  <si>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</si>
  <si>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</si>
  <si>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</si>
  <si>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</si>
  <si>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</si>
  <si>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</si>
  <si>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</si>
  <si>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</si>
  <si>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</si>
  <si>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</si>
  <si>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</si>
  <si>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</si>
  <si>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</si>
  <si>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</si>
  <si>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</si>
  <si>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</si>
  <si>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</si>
  <si>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</si>
  <si>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</si>
  <si>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</si>
  <si>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</si>
  <si>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</si>
  <si>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</si>
  <si>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</si>
  <si>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</si>
  <si>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</si>
  <si>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</si>
  <si>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</si>
  <si>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</si>
  <si>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</si>
  <si>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</si>
  <si>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</si>
  <si>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</si>
  <si>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</si>
  <si>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</si>
  <si>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</si>
  <si>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</si>
  <si>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</si>
  <si>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</si>
  <si>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</si>
  <si>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</si>
  <si>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</si>
  <si>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</si>
  <si>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</si>
  <si>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</si>
  <si>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</si>
  <si>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</si>
  <si>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</si>
  <si>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</si>
  <si>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</si>
  <si>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</si>
  <si>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</si>
  <si>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</si>
  <si>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</si>
  <si>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</si>
  <si>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</si>
  <si>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</si>
  <si>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</si>
  <si>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</si>
  <si>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</si>
  <si>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</si>
  <si>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</si>
  <si>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</si>
  <si>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</si>
  <si>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</si>
  <si>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</si>
  <si>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</si>
  <si>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</si>
  <si>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</si>
  <si>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</si>
  <si>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</si>
  <si>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</si>
  <si>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</si>
  <si>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</si>
  <si>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</si>
  <si>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</si>
  <si>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</si>
  <si>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</si>
  <si>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</si>
  <si>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</si>
  <si>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</si>
  <si>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</si>
  <si>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</si>
  <si>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</si>
  <si>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</si>
  <si>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</si>
  <si>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</si>
  <si>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</si>
  <si>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</si>
  <si>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</si>
  <si>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</si>
  <si>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</si>
  <si>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</si>
  <si>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</si>
  <si>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</si>
  <si>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</si>
  <si>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</si>
  <si>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</si>
  <si>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</si>
  <si>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</si>
  <si>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</si>
  <si>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</si>
  <si>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</si>
  <si>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</si>
  <si>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</si>
  <si>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</si>
  <si>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</si>
  <si>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</si>
  <si>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</si>
  <si>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</si>
  <si>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</si>
  <si>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</si>
  <si>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</si>
  <si>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</si>
  <si>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</si>
  <si>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</si>
  <si>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</si>
  <si>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</si>
  <si>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</si>
  <si>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</si>
  <si>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</si>
  <si>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</si>
  <si>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</si>
  <si>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</si>
  <si>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</si>
  <si>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</si>
  <si>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</si>
  <si>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</si>
  <si>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</si>
  <si>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</si>
  <si>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</si>
  <si>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</si>
  <si>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</si>
  <si>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</si>
  <si>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</si>
  <si>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</si>
  <si>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</si>
  <si>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</si>
  <si>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</si>
  <si>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</si>
  <si>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</si>
  <si>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</si>
  <si>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</si>
  <si>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</si>
  <si>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</si>
  <si>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</si>
  <si>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</si>
  <si>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</si>
  <si>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</si>
  <si>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</si>
  <si>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</si>
  <si>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</si>
  <si>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</si>
  <si>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</si>
  <si>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</si>
  <si>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</si>
  <si>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</si>
  <si>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</si>
  <si>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</si>
  <si>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</si>
  <si>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</si>
  <si>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</si>
  <si>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</si>
  <si>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</si>
  <si>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</si>
  <si>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</si>
  <si>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</si>
  <si>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</si>
  <si>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</si>
  <si>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</si>
  <si>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</si>
  <si>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</si>
  <si>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</si>
  <si>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</si>
  <si>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</si>
  <si>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</si>
  <si>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</si>
  <si>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</si>
  <si>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</si>
  <si>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</si>
  <si>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</si>
  <si>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</si>
  <si>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</si>
  <si>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</si>
  <si>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</si>
  <si>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</si>
  <si>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</si>
  <si>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</si>
  <si>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</si>
  <si>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</si>
  <si>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</si>
  <si>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</si>
  <si>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</si>
  <si>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</si>
  <si>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</si>
  <si>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</si>
  <si>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</si>
  <si>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</si>
  <si>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</si>
  <si>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</si>
  <si>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</si>
  <si>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</si>
  <si>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</si>
  <si>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</si>
  <si>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</si>
  <si>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</si>
  <si>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</si>
  <si>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</si>
  <si>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</si>
  <si>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</si>
  <si>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</si>
  <si>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</si>
  <si>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</si>
  <si>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</si>
  <si>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</si>
  <si>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</si>
  <si>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</si>
  <si>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</si>
  <si>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</si>
  <si>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</si>
  <si>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</si>
  <si>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</si>
  <si>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</si>
  <si>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</si>
  <si>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</si>
  <si>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</si>
  <si>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</si>
  <si>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</si>
  <si>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</si>
  <si>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</si>
  <si>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</si>
  <si>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</si>
  <si>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</si>
  <si>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</si>
  <si>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</si>
  <si>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</si>
  <si>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</si>
  <si>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</si>
  <si>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</si>
  <si>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</si>
  <si>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</si>
  <si>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</si>
  <si>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</si>
  <si>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</si>
  <si>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</si>
  <si>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</si>
  <si>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</si>
  <si>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</si>
  <si>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</si>
  <si>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</si>
  <si>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</si>
  <si>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</si>
  <si>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</si>
  <si>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</si>
  <si>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</si>
  <si>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</si>
  <si>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</si>
  <si>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</si>
  <si>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</si>
  <si>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</si>
  <si>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</si>
  <si>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</si>
  <si>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</si>
  <si>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</si>
  <si>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</si>
  <si>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</si>
  <si>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</si>
  <si>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</si>
  <si>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</si>
  <si>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</si>
  <si>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</si>
  <si>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</si>
  <si>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</si>
  <si>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</si>
  <si>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</si>
  <si>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</si>
  <si>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</si>
  <si>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</si>
  <si>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</si>
  <si>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</si>
  <si>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</si>
  <si>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</si>
  <si>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</si>
  <si>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</si>
  <si>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</si>
  <si>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</si>
  <si>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</si>
  <si>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</si>
  <si>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</si>
  <si>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</si>
  <si>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</si>
  <si>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</si>
  <si>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</si>
  <si>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</si>
  <si>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</si>
  <si>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</si>
  <si>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</si>
  <si>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</si>
  <si>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</si>
  <si>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</si>
  <si>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</si>
  <si>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</si>
  <si>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</si>
  <si>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</si>
  <si>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</si>
  <si>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</si>
  <si>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</si>
  <si>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</si>
  <si>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</si>
  <si>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</si>
  <si>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</si>
  <si>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</si>
  <si>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</si>
  <si>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</si>
  <si>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</si>
  <si>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</si>
  <si>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</si>
  <si>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</si>
  <si>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</si>
  <si>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</si>
  <si>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</si>
  <si>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</si>
  <si>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</si>
  <si>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</si>
  <si>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</si>
  <si>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</si>
  <si>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</si>
  <si>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</si>
  <si>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</si>
  <si>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</si>
  <si>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</si>
  <si>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</si>
  <si>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</si>
  <si>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</si>
  <si>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</si>
  <si>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</si>
  <si>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</si>
  <si>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</si>
  <si>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</si>
  <si>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</si>
  <si>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</si>
  <si>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</si>
  <si>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</si>
  <si>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</si>
  <si>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</si>
  <si>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</si>
  <si>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</si>
  <si>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</si>
  <si>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</si>
  <si>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</si>
  <si>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</si>
  <si>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</si>
  <si>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</si>
  <si>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</si>
  <si>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</si>
  <si>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</si>
  <si>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</si>
  <si>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</si>
  <si>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</si>
  <si>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</si>
  <si>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</si>
  <si>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</si>
  <si>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</si>
  <si>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</si>
  <si>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</si>
  <si>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</si>
  <si>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</si>
  <si>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</si>
  <si>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</si>
  <si>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</si>
  <si>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</si>
  <si>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</si>
  <si>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</si>
  <si>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</si>
  <si>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</si>
  <si>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</si>
  <si>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</si>
  <si>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</si>
  <si>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</si>
  <si>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</si>
  <si>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</si>
  <si>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</si>
  <si>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</si>
  <si>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</si>
  <si>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</si>
  <si>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</si>
  <si>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</si>
  <si>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</si>
  <si>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</si>
  <si>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</si>
  <si>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</si>
  <si>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</si>
  <si>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</si>
  <si>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</si>
  <si>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</si>
  <si>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</si>
  <si>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</si>
  <si>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</si>
  <si>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</si>
  <si>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</si>
  <si>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</si>
  <si>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</si>
  <si>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</si>
  <si>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</si>
  <si>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</si>
  <si>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</si>
  <si>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</si>
  <si>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</si>
  <si>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</si>
  <si>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</si>
  <si>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</si>
  <si>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</si>
  <si>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</si>
  <si>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</si>
  <si>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</si>
  <si>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</si>
  <si>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</si>
  <si>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</si>
  <si>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</si>
  <si>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</si>
  <si>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</si>
  <si>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</si>
  <si>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</si>
  <si>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</si>
  <si>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</si>
  <si>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</si>
  <si>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</si>
  <si>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</si>
  <si>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</si>
  <si>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</si>
  <si>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</si>
  <si>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</si>
  <si>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</si>
  <si>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</si>
  <si>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</si>
  <si>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</si>
  <si>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</si>
  <si>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</si>
  <si>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</si>
  <si>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</si>
  <si>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</si>
  <si>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</si>
  <si>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</si>
  <si>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</si>
  <si>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</si>
  <si>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</si>
  <si>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</si>
  <si>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</si>
  <si>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</si>
  <si>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</si>
  <si>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</si>
  <si>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</si>
  <si>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</si>
  <si>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</si>
  <si>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</si>
  <si>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</si>
  <si>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</si>
  <si>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</si>
  <si>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</si>
  <si>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</si>
  <si>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</si>
  <si>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</si>
  <si>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</si>
  <si>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</si>
  <si>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</si>
  <si>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</si>
  <si>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</si>
  <si>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</si>
  <si>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</si>
  <si>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</si>
  <si>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</si>
  <si>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</si>
  <si>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</si>
  <si>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</si>
  <si>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</si>
  <si>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</si>
  <si>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</si>
  <si>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</si>
  <si>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</si>
  <si>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</si>
  <si>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</si>
  <si>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</si>
  <si>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</si>
  <si>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</si>
  <si>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</si>
  <si>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</si>
  <si>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</si>
  <si>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</si>
  <si>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</si>
  <si>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</si>
  <si>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</si>
  <si>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</si>
  <si>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</si>
  <si>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</si>
  <si>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</si>
  <si>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</si>
  <si>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</si>
  <si>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</si>
  <si>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</si>
  <si>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</si>
  <si>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</si>
  <si>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</si>
  <si>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</si>
  <si>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</si>
  <si>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</si>
  <si>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</si>
  <si>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</si>
  <si>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</si>
  <si>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</si>
  <si>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</si>
  <si>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</si>
  <si>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</si>
  <si>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</si>
  <si>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</si>
  <si>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</si>
  <si>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</si>
  <si>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</si>
  <si>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</si>
  <si>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</si>
  <si>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</si>
  <si>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</si>
  <si>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</si>
  <si>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</si>
  <si>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</si>
  <si>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</si>
  <si>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</si>
  <si>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</si>
  <si>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</si>
  <si>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</si>
  <si>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</si>
  <si>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</si>
  <si>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</si>
  <si>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</si>
  <si>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</si>
  <si>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</si>
  <si>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</si>
  <si>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</si>
  <si>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</si>
  <si>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</si>
  <si>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</si>
  <si>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</si>
  <si>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</si>
  <si>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</si>
  <si>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</si>
  <si>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</si>
  <si>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</si>
  <si>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</si>
  <si>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</si>
  <si>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</si>
  <si>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</si>
  <si>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</si>
  <si>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</si>
  <si>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</si>
  <si>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</si>
  <si>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</si>
  <si>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</si>
  <si>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</si>
  <si>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</si>
  <si>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</si>
  <si>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</si>
  <si>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</si>
  <si>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</si>
  <si>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</si>
  <si>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</si>
  <si>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</si>
  <si>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</si>
  <si>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</si>
  <si>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</si>
  <si>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</si>
  <si>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</si>
  <si>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</si>
  <si>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</si>
  <si>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</si>
  <si>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</si>
  <si>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</si>
  <si>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</si>
  <si>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</si>
  <si>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</si>
  <si>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</si>
  <si>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</si>
  <si>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</si>
  <si>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</si>
  <si>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</si>
  <si>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</si>
  <si>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</si>
  <si>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</si>
  <si>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</si>
  <si>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</si>
  <si>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</si>
  <si>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</si>
  <si>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</si>
  <si>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</si>
  <si>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</si>
  <si>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</si>
  <si>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</si>
  <si>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</si>
  <si>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</si>
  <si>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</si>
  <si>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</si>
  <si>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</si>
  <si>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</si>
  <si>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</si>
  <si>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</si>
  <si>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</si>
  <si>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</si>
  <si>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</si>
  <si>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</si>
  <si>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</si>
  <si>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</si>
  <si>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</si>
  <si>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</si>
  <si>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</si>
  <si>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</si>
  <si>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</si>
  <si>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</si>
  <si>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</si>
  <si>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</si>
  <si>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</si>
  <si>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</si>
  <si>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</si>
  <si>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</si>
  <si>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</si>
  <si>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</si>
  <si>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</si>
  <si>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</si>
  <si>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</si>
  <si>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</si>
  <si>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</si>
  <si>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</si>
  <si>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</si>
  <si>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</si>
  <si>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</si>
  <si>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</si>
  <si>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</si>
  <si>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</si>
  <si>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</si>
  <si>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</si>
  <si>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</si>
  <si>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</si>
  <si>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</si>
  <si>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</si>
  <si>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</si>
  <si>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</si>
  <si>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</si>
  <si>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</si>
  <si>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</si>
  <si>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</si>
  <si>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</si>
  <si>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</si>
  <si>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</si>
  <si>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</si>
  <si>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</si>
  <si>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</si>
  <si>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</si>
  <si>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</si>
  <si>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</si>
  <si>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</si>
  <si>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</si>
  <si>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</si>
  <si>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</si>
  <si>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</si>
  <si>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</si>
  <si>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</si>
  <si>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</si>
  <si>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</si>
  <si>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</si>
  <si>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</si>
  <si>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</si>
  <si>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</si>
  <si>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</si>
  <si>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</si>
  <si>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</si>
  <si>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</si>
  <si>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</si>
  <si>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</si>
  <si>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</si>
  <si>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</si>
  <si>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</si>
  <si>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</si>
  <si>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</si>
  <si>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</si>
  <si>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</si>
  <si>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</si>
  <si>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</si>
  <si>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</si>
  <si>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</si>
  <si>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</si>
  <si>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</si>
  <si>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</si>
  <si>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</si>
  <si>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</si>
  <si>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</si>
  <si>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</si>
  <si>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</si>
  <si>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</si>
  <si>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</si>
  <si>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</si>
  <si>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</si>
  <si>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</si>
  <si>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</si>
  <si>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</si>
  <si>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</si>
  <si>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</si>
  <si>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</si>
  <si>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</si>
  <si>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</si>
  <si>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</si>
  <si>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</si>
  <si>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</si>
  <si>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</si>
  <si>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</si>
  <si>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</si>
  <si>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</si>
  <si>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</si>
  <si>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</si>
  <si>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</si>
  <si>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</si>
  <si>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</si>
  <si>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</si>
  <si>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</si>
  <si>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</si>
  <si>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</si>
  <si>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</si>
  <si>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</si>
  <si>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</si>
  <si>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</si>
  <si>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</si>
  <si>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</si>
  <si>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</si>
  <si>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</si>
  <si>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</si>
  <si>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</si>
  <si>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</si>
  <si>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</si>
  <si>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</si>
  <si>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</si>
  <si>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</si>
  <si>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</si>
  <si>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</si>
  <si>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</si>
  <si>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</si>
  <si>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</si>
  <si>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</si>
  <si>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</si>
  <si>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</si>
  <si>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</si>
  <si>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</si>
  <si>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</si>
  <si>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</si>
  <si>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</si>
  <si>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</si>
  <si>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</si>
  <si>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</si>
  <si>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</si>
  <si>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</si>
  <si>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</si>
  <si>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</si>
  <si>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</si>
  <si>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</si>
  <si>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</si>
  <si>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</si>
  <si>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</si>
  <si>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</si>
  <si>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</si>
  <si>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</si>
  <si>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</si>
  <si>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</si>
  <si>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</si>
  <si>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</si>
  <si>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</si>
  <si>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</si>
  <si>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</si>
  <si>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</si>
  <si>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</si>
  <si>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</si>
  <si>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</si>
  <si>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</si>
  <si>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</si>
  <si>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</si>
  <si>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</si>
  <si>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</si>
  <si>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</si>
  <si>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</si>
  <si>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</si>
  <si>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</si>
  <si>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</si>
  <si>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</si>
  <si>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</si>
  <si>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</si>
  <si>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</si>
  <si>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</si>
  <si>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</si>
  <si>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</si>
  <si>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</si>
  <si>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</si>
  <si>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</si>
  <si>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</si>
  <si>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</si>
  <si>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</si>
  <si>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</si>
  <si>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</si>
  <si>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</si>
  <si>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</si>
  <si>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</si>
  <si>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</si>
  <si>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</si>
  <si>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</si>
  <si>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</si>
  <si>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</si>
  <si>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</si>
  <si>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</si>
  <si>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</si>
  <si>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</si>
  <si>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</si>
  <si>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</si>
  <si>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</si>
  <si>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</si>
  <si>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</si>
  <si>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</si>
  <si>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</si>
  <si>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</si>
  <si>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</si>
  <si>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</si>
  <si>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</si>
  <si>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</si>
  <si>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</si>
  <si>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</si>
  <si>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</si>
  <si>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</si>
  <si>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</si>
  <si>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</si>
  <si>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</si>
  <si>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</si>
  <si>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</si>
  <si>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</si>
  <si>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</si>
  <si>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</si>
  <si>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</si>
  <si>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</si>
  <si>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</si>
  <si>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</si>
  <si>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</si>
  <si>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</si>
  <si>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</si>
  <si>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</si>
  <si>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</si>
  <si>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</si>
  <si>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</si>
  <si>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</si>
  <si>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</si>
  <si>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</si>
  <si>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</si>
  <si>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</si>
  <si>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</si>
  <si>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</si>
  <si>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</si>
  <si>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</si>
  <si>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</si>
  <si>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</si>
  <si>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</si>
  <si>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</si>
  <si>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</si>
  <si>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</si>
  <si>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</si>
  <si>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</si>
  <si>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</si>
  <si>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</si>
  <si>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</si>
  <si>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</si>
  <si>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</si>
  <si>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</si>
  <si>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</si>
  <si>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</si>
  <si>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</si>
  <si>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</si>
  <si>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</si>
  <si>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</si>
  <si>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</si>
  <si>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</si>
  <si>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</si>
  <si>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</si>
  <si>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</si>
  <si>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</si>
  <si>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</si>
  <si>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</si>
  <si>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</si>
  <si>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</si>
  <si>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</si>
  <si>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</si>
  <si>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</si>
  <si>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</si>
  <si>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</si>
  <si>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</si>
  <si>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</si>
  <si>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</si>
  <si>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</si>
  <si>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</si>
  <si>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</si>
  <si>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</si>
  <si>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</si>
  <si>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</si>
  <si>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</si>
  <si>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</si>
  <si>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</si>
  <si>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</si>
  <si>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</si>
  <si>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</si>
  <si>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</si>
  <si>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</si>
  <si>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</si>
  <si>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</si>
  <si>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</si>
  <si>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</si>
  <si>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</si>
  <si>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</si>
  <si>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</si>
  <si>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</si>
  <si>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</si>
  <si>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</si>
  <si>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</si>
  <si>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</si>
  <si>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</si>
  <si>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</si>
  <si>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</si>
  <si>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</si>
  <si>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</si>
  <si>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</si>
  <si>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</si>
  <si>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</si>
  <si>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</si>
  <si>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</si>
  <si>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</si>
  <si>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</si>
  <si>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</si>
  <si>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</si>
  <si>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</si>
  <si>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</si>
  <si>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</si>
  <si>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</si>
  <si>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</si>
  <si>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</si>
  <si>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</si>
  <si>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</si>
  <si>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</si>
  <si>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</si>
  <si>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</si>
  <si>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</si>
  <si>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</si>
  <si>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</si>
  <si>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</si>
  <si>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</si>
  <si>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</si>
  <si>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</si>
  <si>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</si>
  <si>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</si>
  <si>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</si>
  <si>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</si>
  <si>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</si>
  <si>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</si>
  <si>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</si>
  <si>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</si>
  <si>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</si>
  <si>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</si>
  <si>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</si>
  <si>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</si>
  <si>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</si>
  <si>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</si>
  <si>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</si>
  <si>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</si>
  <si>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</si>
  <si>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</si>
  <si>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</si>
  <si>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</si>
  <si>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</si>
  <si>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</si>
  <si>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</si>
  <si>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</si>
  <si>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</si>
  <si>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</si>
  <si>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</si>
  <si>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</si>
  <si>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</si>
  <si>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</si>
  <si>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</si>
  <si>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</si>
  <si>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</si>
  <si>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</si>
  <si>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</si>
  <si>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</si>
  <si>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</si>
  <si>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</si>
  <si>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</si>
  <si>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</si>
  <si>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</si>
  <si>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</si>
  <si>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</si>
  <si>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</si>
  <si>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</si>
  <si>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</si>
  <si>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</si>
  <si>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</si>
  <si>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</si>
  <si>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</si>
  <si>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</si>
  <si>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</si>
  <si>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</si>
  <si>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</si>
  <si>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</si>
  <si>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</si>
  <si>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</si>
  <si>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</si>
  <si>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</si>
  <si>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</si>
  <si>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</si>
  <si>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</si>
  <si>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</si>
  <si>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</si>
  <si>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</si>
  <si>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</si>
  <si>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</si>
  <si>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</si>
  <si>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</si>
  <si>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</si>
  <si>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</si>
  <si>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</si>
  <si>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</si>
  <si>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</si>
  <si>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</si>
  <si>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</si>
  <si>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</si>
  <si>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</si>
  <si>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</si>
  <si>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</si>
  <si>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</si>
  <si>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</si>
  <si>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</si>
  <si>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</si>
  <si>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</si>
  <si>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</si>
  <si>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</si>
  <si>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</si>
  <si>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</si>
  <si>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</si>
  <si>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</si>
  <si>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</si>
  <si>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</si>
  <si>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</si>
  <si>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</si>
  <si>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</si>
  <si>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</si>
  <si>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</si>
  <si>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</si>
  <si>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</si>
  <si>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</si>
  <si>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</si>
  <si>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</si>
  <si>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</si>
  <si>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</si>
  <si>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</si>
  <si>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</si>
  <si>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</si>
  <si>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</si>
  <si>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</si>
  <si>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</si>
  <si>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</si>
  <si>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</si>
  <si>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</si>
  <si>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</si>
  <si>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</si>
  <si>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</si>
  <si>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</si>
  <si>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</si>
  <si>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</si>
  <si>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</si>
  <si>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</si>
  <si>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</si>
  <si>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</si>
  <si>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</si>
  <si>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</si>
  <si>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</si>
  <si>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</si>
  <si>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</si>
  <si>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</si>
  <si>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</si>
  <si>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</si>
  <si>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</si>
  <si>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</si>
  <si>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</si>
  <si>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</si>
  <si>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</si>
  <si>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</si>
  <si>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</si>
  <si>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</si>
  <si>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</si>
  <si>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</si>
  <si>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</si>
  <si>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</si>
  <si>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</si>
  <si>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</si>
  <si>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</si>
  <si>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</si>
  <si>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</si>
  <si>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</si>
  <si>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</si>
  <si>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</si>
  <si>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</si>
  <si>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</si>
  <si>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</si>
  <si>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</si>
  <si>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</si>
  <si>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</si>
  <si>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</si>
  <si>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</si>
  <si>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</si>
  <si>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</si>
  <si>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</si>
  <si>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</si>
  <si>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</si>
  <si>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</si>
  <si>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</si>
  <si>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</si>
  <si>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</si>
  <si>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</si>
  <si>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</si>
  <si>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</si>
  <si>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</si>
  <si>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</si>
  <si>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</si>
  <si>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</si>
  <si>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</si>
  <si>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</si>
  <si>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</si>
  <si>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</si>
  <si>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</si>
  <si>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</si>
  <si>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</si>
  <si>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</si>
  <si>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</si>
  <si>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</si>
  <si>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</si>
  <si>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</si>
  <si>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</si>
  <si>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</si>
  <si>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</si>
  <si>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</si>
  <si>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</si>
  <si>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</si>
  <si>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</si>
  <si>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</si>
  <si>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</si>
  <si>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</si>
  <si>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</si>
  <si>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</si>
  <si>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</si>
  <si>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</si>
  <si>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</si>
  <si>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</si>
  <si>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</si>
  <si>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</si>
  <si>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</si>
  <si>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</si>
  <si>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</si>
  <si>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</si>
  <si>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</si>
  <si>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</si>
  <si>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</si>
  <si>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</si>
  <si>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</si>
  <si>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</si>
  <si>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</si>
  <si>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</si>
  <si>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</si>
  <si>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</si>
  <si>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</si>
  <si>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</si>
  <si>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</si>
  <si>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</si>
  <si>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</si>
  <si>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</si>
  <si>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</si>
  <si>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</si>
  <si>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</si>
  <si>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</si>
  <si>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</si>
  <si>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</si>
  <si>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</si>
  <si>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</si>
  <si>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</si>
  <si>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</si>
  <si>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</si>
  <si>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</si>
  <si>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</si>
  <si>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</si>
  <si>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</si>
  <si>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</si>
  <si>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</si>
  <si>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</si>
  <si>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</si>
  <si>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</si>
  <si>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</si>
  <si>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</si>
  <si>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</si>
  <si>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</si>
  <si>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</si>
  <si>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</si>
  <si>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</si>
  <si>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</si>
  <si>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</si>
  <si>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</si>
  <si>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</si>
  <si>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</si>
  <si>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</si>
  <si>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</si>
  <si>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</si>
  <si>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</si>
  <si>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</si>
  <si>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</si>
  <si>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</si>
  <si>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</si>
  <si>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</si>
  <si>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</si>
  <si>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</si>
  <si>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</si>
  <si>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</si>
  <si>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</si>
  <si>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</si>
  <si>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</si>
  <si>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</si>
  <si>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</si>
  <si>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</si>
  <si>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</si>
  <si>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</si>
  <si>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</si>
  <si>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</si>
  <si>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</si>
  <si>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</si>
  <si>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</si>
  <si>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</si>
  <si>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</si>
  <si>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</si>
  <si>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</si>
  <si>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</si>
  <si>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</si>
  <si>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</si>
  <si>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</si>
  <si>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</si>
  <si>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</si>
  <si>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</si>
  <si>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</si>
  <si>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</si>
  <si>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</si>
  <si>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</si>
  <si>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</si>
  <si>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</si>
  <si>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</si>
  <si>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</si>
  <si>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</si>
  <si>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</si>
  <si>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</si>
  <si>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</si>
  <si>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</si>
  <si>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</si>
  <si>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</si>
  <si>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</si>
  <si>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</si>
  <si>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</si>
  <si>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</si>
  <si>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</si>
  <si>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</si>
  <si>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</si>
  <si>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</si>
  <si>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</si>
  <si>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</si>
  <si>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</si>
  <si>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</si>
  <si>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</si>
  <si>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</si>
  <si>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</si>
  <si>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</si>
  <si>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</si>
  <si>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</si>
  <si>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</si>
  <si>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</si>
  <si>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</si>
  <si>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</si>
  <si>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</si>
  <si>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</si>
  <si>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</si>
  <si>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</si>
  <si>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</si>
  <si>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</si>
  <si>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</si>
  <si>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</si>
  <si>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</si>
  <si>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</si>
  <si>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</si>
  <si>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</si>
  <si>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</si>
  <si>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</si>
  <si>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</si>
  <si>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</si>
  <si>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</si>
  <si>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</si>
  <si>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</si>
  <si>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</si>
  <si>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</si>
  <si>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</si>
  <si>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</si>
  <si>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</si>
  <si>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</si>
  <si>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</si>
  <si>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</si>
  <si>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</si>
  <si>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</si>
  <si>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</si>
  <si>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</si>
  <si>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</si>
  <si>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</si>
  <si>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</si>
  <si>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</si>
  <si>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</si>
  <si>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</si>
  <si>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</si>
  <si>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</si>
  <si>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</si>
  <si>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</si>
  <si>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</si>
  <si>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</si>
  <si>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</si>
  <si>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</si>
  <si>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</si>
  <si>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</si>
  <si>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</si>
  <si>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</si>
  <si>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</si>
  <si>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</si>
  <si>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</si>
  <si>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</si>
  <si>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</si>
  <si>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</si>
  <si>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</si>
  <si>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</si>
  <si>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</si>
  <si>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</si>
  <si>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</si>
  <si>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</si>
  <si>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</si>
  <si>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</si>
  <si>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</si>
  <si>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</si>
  <si>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</si>
  <si>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</si>
  <si>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</si>
  <si>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</si>
  <si>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</si>
  <si>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</si>
  <si>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</si>
  <si>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</si>
  <si>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</si>
  <si>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</si>
  <si>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</si>
  <si>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</si>
  <si>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</si>
  <si>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</si>
  <si>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</si>
  <si>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</si>
  <si>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</si>
  <si>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</si>
  <si>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</si>
  <si>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</si>
  <si>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</si>
  <si>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</si>
  <si>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</si>
  <si>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</si>
  <si>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</si>
  <si>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</si>
  <si>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</si>
  <si>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</si>
  <si>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</si>
  <si>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</si>
  <si>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</si>
  <si>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</si>
  <si>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</si>
  <si>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</si>
  <si>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</si>
  <si>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</si>
  <si>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</si>
  <si>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</si>
  <si>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</si>
  <si>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</si>
  <si>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</si>
  <si>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</si>
  <si>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</si>
  <si>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</si>
  <si>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</si>
  <si>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</si>
  <si>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</si>
  <si>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</si>
  <si>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</si>
  <si>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</si>
  <si>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</si>
  <si>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</si>
  <si>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</si>
  <si>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</si>
  <si>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</si>
  <si>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</si>
  <si>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</si>
  <si>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</si>
  <si>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</si>
  <si>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</si>
  <si>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</si>
  <si>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</si>
  <si>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</si>
  <si>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</si>
  <si>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</si>
  <si>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</si>
  <si>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</si>
  <si>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</si>
  <si>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</si>
  <si>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</si>
  <si>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</si>
  <si>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</si>
  <si>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</si>
  <si>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</si>
  <si>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</si>
  <si>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</si>
  <si>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</si>
  <si>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</si>
  <si>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</si>
  <si>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</si>
  <si>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</si>
  <si>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</si>
  <si>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</si>
  <si>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</si>
  <si>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</si>
  <si>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</si>
  <si>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</si>
  <si>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</si>
  <si>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</si>
  <si>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</si>
  <si>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</si>
  <si>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</si>
  <si>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</si>
  <si>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</si>
  <si>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</si>
  <si>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</si>
  <si>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</si>
  <si>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</si>
  <si>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</si>
  <si>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</si>
  <si>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</si>
  <si>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</si>
  <si>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</si>
  <si>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</si>
  <si>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</si>
  <si>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</si>
  <si>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</si>
  <si>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</si>
  <si>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</si>
  <si>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</si>
  <si>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</si>
  <si>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</si>
  <si>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</si>
  <si>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</si>
  <si>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</si>
  <si>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</si>
  <si>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</si>
  <si>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</si>
  <si>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</si>
  <si>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</si>
  <si>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</si>
  <si>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</si>
  <si>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</si>
  <si>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</si>
  <si>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</si>
  <si>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</si>
  <si>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</si>
  <si>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</si>
  <si>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</si>
  <si>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</si>
  <si>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</si>
  <si>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</si>
  <si>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</si>
  <si>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</si>
  <si>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</si>
  <si>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</si>
  <si>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</si>
  <si>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</si>
  <si>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</si>
  <si>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</si>
  <si>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</si>
  <si>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</si>
  <si>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</si>
  <si>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</si>
  <si>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</si>
  <si>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</si>
  <si>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</si>
  <si>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</si>
  <si>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</si>
  <si>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</si>
  <si>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</si>
  <si>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</si>
  <si>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</si>
  <si>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</si>
  <si>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</si>
  <si>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</si>
  <si>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</si>
  <si>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</si>
  <si>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</si>
  <si>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</si>
  <si>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</si>
  <si>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</si>
  <si>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</si>
  <si>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</si>
  <si>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</si>
  <si>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</si>
  <si>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</si>
  <si>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</si>
  <si>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</si>
  <si>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</si>
  <si>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</si>
  <si>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</si>
  <si>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</si>
  <si>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</si>
  <si>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</si>
  <si>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</si>
  <si>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</si>
  <si>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</si>
  <si>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</si>
  <si>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</si>
  <si>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</si>
  <si>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</si>
  <si>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</si>
  <si>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</si>
  <si>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</si>
  <si>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</si>
  <si>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</si>
  <si>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</si>
  <si>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</si>
  <si>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</si>
  <si>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</si>
  <si>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</si>
  <si>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</si>
  <si>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</si>
  <si>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</si>
  <si>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</si>
  <si>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</si>
  <si>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</si>
  <si>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</si>
  <si>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</si>
  <si>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</si>
  <si>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</si>
  <si>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</si>
  <si>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</si>
  <si>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</si>
  <si>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</si>
  <si>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</si>
  <si>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</si>
  <si>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</si>
  <si>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</si>
  <si>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</si>
  <si>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</si>
  <si>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</si>
  <si>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</si>
  <si>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</si>
  <si>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</si>
  <si>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</si>
  <si>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</si>
  <si>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</si>
  <si>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</si>
  <si>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</si>
  <si>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</si>
  <si>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</si>
  <si>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</si>
  <si>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</si>
  <si>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</si>
  <si>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</si>
  <si>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</si>
  <si>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</si>
  <si>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</si>
  <si>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</si>
  <si>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</si>
  <si>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</si>
  <si>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</si>
  <si>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</si>
  <si>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</si>
  <si>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</si>
  <si>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</si>
  <si>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</si>
  <si>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</si>
  <si>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</si>
  <si>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</si>
  <si>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</si>
  <si>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</si>
  <si>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</si>
  <si>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</si>
  <si>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</si>
  <si>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</si>
  <si>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</si>
  <si>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</si>
  <si>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</si>
  <si>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</si>
  <si>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</si>
  <si>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</si>
  <si>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</si>
  <si>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</si>
  <si>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</si>
  <si>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</si>
  <si>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</si>
  <si>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</si>
  <si>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</si>
  <si>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</si>
  <si>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</si>
  <si>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</si>
  <si>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</si>
  <si>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</si>
  <si>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</si>
  <si>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</si>
  <si>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</si>
  <si>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</si>
  <si>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</si>
  <si>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</si>
  <si>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</si>
  <si>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</si>
  <si>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</si>
  <si>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</si>
  <si>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</si>
  <si>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</si>
  <si>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</si>
  <si>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</si>
  <si>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</si>
  <si>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</si>
  <si>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</si>
  <si>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</si>
  <si>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</si>
  <si>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</si>
  <si>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</si>
  <si>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</si>
  <si>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</si>
  <si>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</si>
  <si>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</si>
  <si>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</si>
  <si>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</si>
  <si>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</si>
  <si>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</si>
  <si>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</si>
  <si>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</si>
  <si>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</si>
  <si>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</si>
  <si>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</si>
  <si>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</si>
  <si>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</si>
  <si>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</si>
  <si>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</si>
  <si>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</si>
  <si>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</si>
  <si>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</si>
  <si>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</si>
  <si>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</si>
  <si>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</si>
  <si>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</si>
  <si>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</si>
  <si>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</si>
  <si>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</si>
  <si>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</si>
  <si>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</si>
  <si>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</si>
  <si>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</si>
  <si>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</si>
  <si>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</si>
  <si>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</si>
  <si>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</si>
  <si>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</si>
  <si>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</si>
  <si>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</si>
  <si>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</si>
  <si>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</si>
  <si>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</si>
  <si>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</si>
  <si>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</si>
  <si>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</si>
  <si>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</si>
  <si>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</si>
  <si>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</si>
  <si>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</si>
  <si>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</si>
  <si>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</si>
  <si>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</si>
  <si>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</si>
  <si>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</si>
  <si>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</si>
  <si>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</si>
  <si>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</si>
  <si>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</si>
  <si>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</si>
  <si>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</si>
  <si>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</si>
  <si>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</si>
  <si>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</si>
  <si>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</si>
  <si>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</si>
  <si>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</si>
  <si>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</si>
  <si>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</si>
  <si>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</si>
  <si>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</si>
  <si>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</si>
  <si>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</si>
  <si>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</si>
  <si>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</si>
  <si>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</si>
  <si>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</si>
  <si>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</si>
  <si>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</si>
  <si>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</si>
  <si>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</si>
  <si>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</si>
  <si>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</si>
  <si>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</si>
  <si>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</si>
  <si>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</si>
  <si>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</si>
  <si>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</si>
  <si>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</si>
  <si>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</si>
  <si>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</si>
  <si>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</si>
  <si>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</si>
  <si>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</si>
  <si>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</si>
  <si>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</si>
  <si>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</si>
  <si>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</si>
  <si>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</si>
  <si>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</si>
  <si>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</si>
  <si>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</si>
  <si>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</si>
  <si>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</si>
  <si>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</si>
  <si>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</si>
  <si>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</si>
  <si>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</si>
  <si>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</si>
  <si>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</si>
  <si>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</si>
  <si>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</si>
  <si>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</si>
  <si>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</si>
  <si>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</si>
  <si>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</si>
  <si>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</si>
  <si>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</si>
  <si>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</si>
  <si>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</si>
  <si>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</si>
  <si>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</si>
  <si>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</si>
  <si>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</si>
  <si>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</si>
  <si>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</si>
  <si>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</si>
  <si>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</si>
  <si>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</si>
  <si>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</si>
  <si>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</si>
  <si>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</si>
  <si>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</si>
  <si>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</si>
  <si>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</si>
  <si>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</si>
  <si>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</si>
  <si>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</si>
  <si>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</si>
  <si>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</si>
  <si>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</si>
  <si>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</si>
  <si>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</si>
  <si>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</si>
  <si>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</si>
  <si>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</si>
  <si>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</si>
  <si>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</si>
  <si>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</si>
  <si>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</si>
  <si>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</si>
  <si>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</si>
  <si>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</si>
  <si>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</si>
  <si>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</si>
  <si>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</si>
  <si>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</si>
  <si>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</si>
  <si>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</si>
  <si>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</si>
  <si>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</si>
  <si>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</si>
  <si>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</si>
  <si>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</si>
  <si>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</si>
  <si>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</si>
  <si>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</si>
  <si>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</si>
  <si>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</si>
  <si>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</si>
  <si>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</si>
  <si>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</si>
  <si>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</si>
  <si>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</si>
  <si>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</si>
  <si>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</si>
  <si>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</si>
  <si>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</si>
  <si>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</si>
  <si>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</si>
  <si>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</si>
  <si>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</si>
  <si>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</si>
  <si>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</si>
  <si>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</si>
  <si>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</si>
  <si>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</si>
  <si>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</si>
  <si>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</si>
  <si>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</si>
  <si>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</si>
  <si>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</si>
  <si>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</si>
  <si>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</si>
  <si>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</si>
  <si>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</si>
  <si>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</si>
  <si>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</si>
  <si>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</si>
  <si>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</si>
  <si>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</si>
  <si>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</si>
  <si>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</si>
  <si>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</si>
  <si>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</si>
  <si>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</si>
  <si>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</si>
  <si>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</si>
  <si>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</si>
  <si>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</si>
  <si>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</si>
  <si>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</si>
  <si>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</si>
  <si>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</si>
  <si>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</si>
  <si>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</si>
  <si>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</si>
  <si>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</si>
  <si>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</si>
  <si>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</si>
  <si>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</si>
  <si>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</si>
  <si>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</si>
  <si>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</si>
  <si>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</si>
  <si>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</si>
  <si>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</si>
  <si>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</si>
  <si>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</si>
  <si>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</si>
  <si>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</si>
  <si>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</si>
  <si>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</si>
  <si>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</si>
  <si>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</si>
  <si>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</si>
  <si>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</si>
  <si>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</si>
  <si>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</si>
  <si>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</si>
  <si>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</si>
  <si>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</si>
  <si>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</si>
  <si>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</si>
  <si>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</si>
  <si>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</si>
  <si>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</si>
  <si>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</si>
  <si>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</si>
  <si>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</si>
  <si>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</si>
  <si>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</si>
  <si>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</si>
  <si>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</si>
  <si>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</si>
  <si>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</si>
  <si>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</si>
  <si>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</si>
  <si>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</si>
  <si>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</si>
  <si>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</si>
  <si>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</si>
  <si>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</si>
  <si>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</si>
  <si>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</si>
  <si>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</si>
  <si>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</si>
  <si>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</si>
  <si>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</si>
  <si>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</si>
  <si>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</si>
  <si>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</si>
  <si>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</si>
  <si>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</si>
  <si>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</si>
  <si>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</si>
  <si>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</si>
  <si>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</si>
  <si>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</si>
  <si>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</si>
  <si>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</si>
  <si>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</si>
  <si>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</si>
  <si>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</si>
  <si>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</si>
  <si>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</si>
  <si>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</si>
  <si>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</si>
  <si>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</si>
  <si>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</si>
  <si>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</si>
  <si>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</si>
  <si>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</si>
  <si>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</si>
  <si>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</si>
  <si>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</si>
  <si>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</si>
  <si>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</si>
  <si>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</si>
  <si>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</si>
  <si>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</si>
  <si>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</si>
  <si>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</si>
  <si>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</si>
  <si>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</si>
  <si>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</si>
  <si>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</si>
  <si>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</si>
  <si>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</si>
  <si>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</si>
  <si>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</si>
  <si>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</si>
  <si>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</si>
  <si>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</si>
  <si>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</si>
  <si>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</si>
  <si>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</si>
  <si>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</si>
  <si>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</si>
  <si>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</si>
  <si>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</si>
  <si>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</si>
  <si>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</si>
  <si>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</si>
  <si>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</si>
  <si>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</si>
  <si>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</si>
  <si>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</si>
  <si>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</si>
  <si>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</si>
  <si>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</si>
  <si>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</si>
  <si>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</si>
  <si>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</si>
  <si>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</si>
  <si>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</si>
  <si>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</si>
  <si>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</si>
  <si>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</si>
  <si>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</si>
  <si>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</si>
  <si>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</si>
  <si>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</si>
  <si>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</si>
  <si>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</si>
  <si>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</si>
  <si>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</si>
  <si>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</si>
  <si>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</si>
  <si>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</si>
  <si>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</si>
  <si>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</si>
  <si>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</si>
  <si>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</si>
  <si>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</si>
  <si>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</si>
  <si>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</si>
  <si>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</si>
  <si>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</si>
  <si>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</si>
  <si>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</si>
  <si>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</si>
  <si>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</si>
  <si>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</si>
  <si>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</si>
  <si>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</si>
  <si>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</si>
  <si>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</si>
  <si>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</si>
  <si>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</si>
  <si>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</si>
  <si>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</si>
  <si>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</si>
  <si>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</si>
  <si>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</si>
  <si>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</si>
  <si>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</si>
  <si>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</si>
  <si>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</si>
  <si>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</si>
  <si>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</si>
  <si>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</si>
  <si>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</si>
  <si>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</si>
  <si>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</si>
  <si>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</si>
  <si>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</si>
  <si>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</si>
  <si>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</si>
  <si>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</si>
  <si>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</si>
  <si>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</si>
  <si>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</si>
  <si>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</si>
  <si>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</si>
  <si>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</si>
  <si>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</si>
  <si>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</si>
  <si>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</si>
  <si>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</si>
  <si>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</si>
  <si>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</si>
  <si>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</si>
  <si>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</si>
  <si>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</si>
  <si>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</si>
  <si>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</si>
  <si>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</si>
  <si>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</si>
  <si>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</si>
  <si>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</si>
  <si>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</si>
  <si>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</si>
  <si>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</si>
  <si>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</si>
  <si>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</si>
  <si>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</si>
  <si>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</si>
  <si>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</si>
  <si>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</si>
  <si>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</si>
  <si>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</si>
  <si>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</si>
  <si>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</si>
  <si>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</si>
  <si>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</si>
  <si>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</si>
  <si>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</si>
  <si>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</si>
  <si>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</si>
  <si>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</si>
  <si>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</si>
  <si>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</si>
  <si>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</si>
  <si>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</si>
  <si>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</si>
  <si>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</si>
  <si>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</si>
  <si>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</si>
  <si>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</si>
  <si>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</si>
  <si>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</si>
  <si>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</si>
  <si>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</si>
  <si>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</si>
  <si>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</si>
  <si>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</si>
  <si>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</si>
  <si>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</si>
  <si>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</si>
  <si>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</si>
  <si>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</si>
  <si>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</si>
  <si>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</si>
  <si>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</si>
  <si>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</si>
  <si>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</si>
  <si>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</si>
  <si>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</si>
  <si>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</si>
  <si>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</si>
  <si>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</si>
  <si>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</si>
  <si>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</si>
  <si>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</si>
  <si>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</si>
  <si>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</si>
  <si>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</si>
  <si>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</si>
  <si>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</si>
  <si>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</si>
  <si>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</si>
  <si>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</si>
  <si>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</si>
  <si>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</si>
  <si>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</si>
  <si>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</si>
  <si>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</si>
  <si>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</si>
  <si>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</si>
  <si>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</si>
  <si>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</si>
  <si>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</si>
  <si>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</si>
  <si>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</si>
  <si>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</si>
  <si>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</si>
  <si>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</si>
  <si>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</si>
  <si>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</si>
  <si>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</si>
  <si>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</si>
  <si>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</si>
  <si>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</si>
  <si>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</si>
  <si>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</si>
  <si>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</si>
  <si>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</si>
  <si>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</si>
  <si>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</si>
  <si>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</si>
  <si>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</si>
  <si>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</si>
  <si>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</si>
  <si>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</si>
  <si>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</si>
  <si>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</si>
  <si>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</si>
  <si>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</si>
  <si>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</si>
  <si>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</si>
  <si>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</si>
  <si>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</si>
  <si>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</si>
  <si>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</si>
  <si>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</si>
  <si>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</si>
  <si>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</si>
  <si>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</si>
  <si>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</si>
  <si>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</si>
  <si>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</si>
  <si>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</si>
  <si>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</si>
  <si>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</si>
  <si>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</si>
  <si>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</si>
  <si>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</si>
  <si>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</si>
  <si>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</si>
  <si>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</si>
  <si>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</si>
  <si>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</si>
  <si>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</si>
  <si>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</si>
  <si>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</si>
  <si>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</si>
  <si>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</si>
  <si>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</si>
  <si>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</si>
  <si>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</si>
  <si>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</si>
  <si>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</si>
  <si>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</si>
  <si>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</si>
  <si>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</si>
  <si>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</si>
  <si>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</si>
  <si>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</si>
  <si>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</si>
  <si>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</si>
  <si>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</si>
  <si>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</si>
  <si>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</si>
  <si>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</si>
  <si>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</si>
  <si>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</si>
  <si>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</si>
  <si>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</si>
  <si>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</si>
  <si>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</si>
  <si>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</si>
  <si>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</si>
  <si>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</si>
  <si>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</si>
  <si>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</si>
  <si>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</si>
  <si>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</si>
  <si>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</si>
  <si>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</si>
  <si>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</si>
  <si>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</si>
  <si>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</si>
  <si>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</si>
  <si>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</si>
  <si>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</si>
  <si>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</si>
  <si>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</si>
  <si>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</si>
  <si>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</si>
  <si>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</si>
  <si>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</si>
  <si>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</si>
  <si>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</si>
  <si>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</si>
  <si>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</si>
  <si>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</si>
  <si>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</si>
  <si>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</si>
  <si>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</si>
  <si>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</si>
  <si>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</si>
  <si>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</si>
  <si>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</si>
  <si>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</si>
  <si>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</si>
  <si>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</si>
  <si>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</si>
  <si>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</si>
  <si>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</si>
  <si>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</si>
  <si>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</si>
  <si>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</si>
  <si>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</si>
  <si>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</si>
  <si>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</si>
  <si>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</si>
  <si>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</si>
  <si>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</si>
  <si>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</si>
  <si>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</si>
  <si>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</si>
  <si>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</si>
  <si>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</si>
  <si>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</si>
  <si>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</si>
  <si>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</si>
  <si>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</si>
  <si>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</si>
  <si>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</si>
  <si>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</si>
  <si>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</si>
  <si>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</si>
  <si>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</si>
  <si>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</si>
  <si>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</si>
  <si>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</si>
  <si>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</si>
  <si>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</si>
  <si>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</si>
  <si>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</si>
  <si>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</si>
  <si>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</si>
  <si>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</si>
  <si>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</si>
  <si>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</si>
  <si>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</si>
  <si>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</si>
  <si>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</si>
  <si>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</si>
  <si>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</si>
  <si>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</si>
  <si>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</si>
  <si>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</si>
  <si>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</si>
  <si>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</si>
  <si>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</si>
  <si>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</si>
  <si>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</si>
  <si>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</si>
  <si>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</si>
  <si>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</si>
  <si>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</si>
  <si>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</si>
  <si>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</si>
  <si>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</si>
  <si>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</si>
  <si>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</si>
  <si>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</si>
  <si>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</si>
  <si>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</si>
  <si>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</si>
  <si>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</si>
  <si>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</si>
  <si>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</si>
  <si>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</si>
  <si>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</si>
  <si>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</si>
  <si>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</si>
  <si>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</si>
  <si>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</si>
  <si>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</si>
  <si>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</si>
  <si>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</si>
  <si>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</si>
  <si>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</si>
  <si>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</si>
  <si>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</si>
  <si>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</si>
  <si>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</si>
  <si>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</si>
  <si>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</si>
  <si>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</si>
  <si>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</si>
  <si>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</si>
  <si>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</si>
  <si>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</si>
  <si>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</si>
  <si>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</si>
  <si>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</si>
  <si>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</si>
  <si>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</si>
  <si>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</si>
  <si>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</si>
  <si>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</si>
  <si>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</si>
  <si>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</si>
  <si>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</si>
  <si>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</si>
  <si>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</si>
  <si>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</si>
  <si>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</si>
  <si>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</si>
  <si>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</si>
  <si>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</si>
  <si>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</si>
  <si>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</si>
  <si>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</si>
  <si>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</si>
  <si>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</si>
  <si>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</si>
  <si>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</si>
  <si>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</si>
  <si>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</si>
  <si>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</si>
  <si>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</si>
  <si>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</si>
  <si>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</si>
  <si>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</si>
  <si>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</si>
  <si>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</si>
  <si>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</si>
  <si>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</si>
  <si>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</si>
  <si>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</si>
  <si>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</si>
  <si>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</si>
  <si>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</si>
  <si>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</si>
  <si>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</si>
  <si>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</si>
  <si>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</si>
  <si>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</si>
  <si>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</si>
  <si>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</si>
  <si>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</si>
  <si>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</si>
  <si>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</si>
  <si>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</si>
  <si>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</si>
  <si>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</si>
  <si>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</si>
  <si>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</si>
  <si>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</si>
  <si>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</si>
  <si>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</si>
  <si>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</si>
  <si>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</si>
  <si>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</si>
  <si>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</si>
  <si>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</si>
  <si>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</si>
  <si>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</si>
  <si>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</si>
  <si>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</si>
  <si>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</si>
  <si>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</si>
  <si>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</si>
  <si>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</si>
  <si>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</si>
  <si>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</si>
  <si>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</si>
  <si>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</si>
  <si>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</si>
  <si>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</si>
  <si>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</si>
  <si>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</si>
  <si>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</si>
  <si>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</si>
  <si>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</si>
  <si>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</si>
  <si>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</si>
  <si>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</si>
  <si>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</si>
  <si>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</si>
  <si>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</si>
  <si>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</si>
  <si>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</si>
  <si>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</si>
  <si>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</si>
  <si>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</si>
  <si>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</si>
  <si>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</si>
  <si>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</si>
  <si>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</si>
  <si>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</si>
  <si>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</si>
  <si>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</si>
  <si>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</si>
  <si>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</si>
  <si>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</si>
  <si>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</si>
  <si>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</si>
  <si>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</si>
  <si>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</si>
  <si>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</si>
  <si>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</si>
  <si>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</si>
  <si>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</si>
  <si>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</si>
  <si>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</si>
  <si>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</si>
  <si>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</si>
  <si>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</si>
  <si>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</si>
  <si>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</si>
  <si>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</si>
  <si>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</si>
  <si>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</si>
  <si>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</si>
  <si>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</si>
  <si>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</si>
  <si>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</si>
  <si>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</si>
  <si>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</si>
  <si>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</si>
  <si>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</si>
  <si>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</si>
  <si>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</si>
  <si>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</si>
  <si>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</si>
  <si>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</si>
  <si>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</si>
  <si>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</si>
  <si>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</si>
  <si>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</si>
  <si>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</si>
  <si>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</si>
  <si>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</si>
  <si>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</si>
  <si>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</si>
  <si>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</si>
  <si>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</si>
  <si>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</si>
  <si>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</si>
  <si>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</si>
  <si>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</si>
  <si>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</si>
  <si>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</si>
  <si>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</si>
  <si>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</si>
  <si>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</si>
  <si>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</si>
  <si>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</si>
  <si>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</si>
  <si>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</si>
  <si>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</si>
  <si>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</si>
  <si>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</si>
  <si>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</si>
  <si>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</si>
  <si>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</si>
  <si>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</si>
  <si>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</si>
  <si>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</si>
  <si>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</si>
  <si>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</si>
  <si>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</si>
  <si>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</si>
  <si>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</si>
  <si>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</si>
  <si>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</si>
  <si>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</si>
  <si>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</si>
  <si>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</si>
  <si>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</si>
  <si>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</si>
  <si>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</si>
  <si>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</si>
  <si>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</si>
  <si>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</si>
  <si>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</si>
  <si>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</si>
  <si>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</si>
  <si>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</si>
  <si>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</si>
  <si>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</si>
  <si>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</si>
  <si>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</si>
  <si>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</si>
  <si>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</si>
  <si>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</si>
  <si>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</si>
  <si>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</si>
  <si>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</si>
  <si>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</si>
  <si>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</si>
  <si>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</si>
  <si>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</si>
  <si>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</si>
  <si>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</si>
  <si>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</si>
  <si>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</si>
  <si>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</si>
  <si>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</si>
  <si>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</si>
  <si>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</si>
  <si>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</si>
  <si>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</si>
  <si>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</si>
  <si>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</si>
  <si>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</si>
  <si>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</si>
  <si>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</si>
  <si>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</si>
  <si>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</si>
  <si>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</si>
  <si>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</si>
  <si>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</si>
  <si>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</si>
  <si>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</si>
  <si>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</si>
  <si>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</si>
  <si>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</si>
  <si>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</si>
  <si>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</si>
  <si>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</si>
  <si>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</si>
  <si>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</si>
  <si>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</si>
  <si>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</si>
  <si>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</si>
  <si>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</si>
  <si>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</si>
  <si>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</si>
  <si>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</si>
  <si>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</si>
  <si>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</si>
  <si>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</si>
  <si>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</si>
  <si>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</si>
  <si>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</si>
  <si>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</si>
  <si>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</si>
  <si>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</si>
  <si>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</si>
  <si>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</si>
  <si>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</si>
  <si>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</si>
  <si>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</si>
  <si>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</si>
  <si>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</si>
  <si>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</si>
  <si>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</si>
  <si>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</si>
  <si>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</si>
  <si>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</si>
  <si>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</si>
  <si>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</si>
  <si>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</si>
  <si>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</si>
  <si>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</si>
  <si>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</si>
  <si>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</si>
  <si>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</si>
  <si>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</si>
  <si>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</si>
  <si>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</si>
  <si>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</si>
  <si>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</si>
  <si>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</si>
  <si>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</si>
  <si>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</si>
  <si>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</si>
  <si>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</si>
  <si>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</si>
  <si>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</si>
  <si>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</si>
  <si>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</si>
  <si>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</si>
  <si>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</si>
  <si>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</si>
  <si>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</si>
  <si>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</si>
  <si>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</si>
  <si>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</si>
  <si>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</si>
  <si>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</si>
  <si>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</si>
  <si>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</si>
  <si>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</si>
  <si>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</si>
  <si>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</si>
  <si>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</si>
  <si>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</si>
  <si>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</si>
  <si>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</si>
  <si>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</si>
  <si>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</si>
  <si>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</si>
  <si>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</si>
  <si>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</si>
  <si>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</si>
  <si>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</si>
  <si>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</si>
  <si>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</si>
  <si>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</si>
  <si>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</si>
  <si>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</si>
  <si>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</si>
  <si>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</si>
  <si>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</si>
  <si>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</si>
  <si>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</si>
  <si>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</si>
  <si>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</si>
  <si>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</si>
  <si>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</si>
  <si>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</si>
  <si>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</si>
  <si>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</si>
  <si>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</si>
  <si>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</si>
  <si>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</si>
  <si>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</si>
  <si>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</si>
  <si>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</si>
  <si>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</si>
  <si>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</si>
  <si>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</si>
  <si>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</si>
  <si>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</si>
  <si>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</si>
  <si>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</si>
  <si>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</si>
  <si>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</si>
  <si>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</si>
  <si>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</si>
  <si>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</si>
  <si>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</si>
  <si>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</si>
  <si>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</si>
  <si>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</si>
  <si>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</si>
  <si>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</si>
  <si>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</si>
  <si>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</si>
  <si>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</si>
  <si>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</si>
  <si>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</si>
  <si>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</si>
  <si>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</si>
  <si>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</si>
  <si>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</si>
  <si>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</si>
  <si>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</si>
  <si>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</si>
  <si>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</si>
  <si>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</si>
  <si>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</si>
  <si>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</si>
  <si>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</si>
  <si>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</si>
  <si>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</si>
  <si>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</si>
  <si>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</si>
  <si>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</si>
  <si>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</si>
  <si>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</si>
  <si>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</si>
  <si>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</si>
  <si>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</si>
  <si>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</si>
  <si>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</si>
  <si>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</si>
  <si>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</si>
  <si>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</si>
  <si>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</si>
  <si>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</si>
  <si>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</si>
  <si>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</si>
  <si>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</si>
  <si>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</si>
  <si>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</si>
  <si>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</si>
  <si>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</si>
  <si>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</si>
  <si>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</si>
  <si>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</si>
  <si>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</si>
  <si>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</si>
  <si>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</si>
  <si>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</si>
  <si>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</si>
  <si>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</si>
  <si>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</si>
  <si>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</si>
  <si>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</si>
  <si>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</si>
  <si>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</si>
  <si>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</si>
  <si>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</si>
  <si>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</si>
  <si>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</si>
  <si>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</si>
  <si>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</si>
  <si>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</si>
  <si>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</si>
  <si>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</si>
  <si>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</si>
  <si>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</si>
  <si>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</si>
  <si>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</si>
  <si>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</si>
  <si>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</si>
  <si>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</si>
  <si>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</si>
  <si>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</si>
  <si>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</si>
  <si>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</si>
  <si>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</si>
  <si>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</si>
  <si>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</si>
  <si>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</si>
  <si>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</si>
  <si>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</si>
  <si>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</si>
  <si>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</si>
  <si>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</si>
  <si>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</si>
  <si>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</si>
  <si>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</si>
  <si>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</si>
  <si>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</si>
  <si>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</si>
  <si>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</si>
  <si>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</si>
  <si>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</si>
  <si>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</si>
  <si>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</si>
  <si>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</si>
  <si>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</si>
  <si>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</si>
  <si>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</si>
  <si>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</si>
  <si>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</si>
  <si>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</si>
  <si>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</si>
  <si>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</si>
  <si>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</si>
  <si>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</si>
  <si>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</si>
  <si>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</si>
  <si>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</si>
  <si>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</si>
  <si>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</si>
  <si>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</si>
  <si>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</si>
  <si>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</si>
  <si>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</si>
  <si>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</si>
  <si>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</si>
  <si>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</si>
  <si>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</si>
  <si>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</si>
  <si>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</si>
  <si>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</si>
  <si>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</si>
  <si>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</si>
  <si>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</si>
  <si>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</si>
  <si>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</si>
  <si>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</si>
  <si>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</si>
  <si>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</si>
  <si>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</si>
  <si>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</si>
  <si>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</si>
  <si>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</si>
  <si>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</si>
  <si>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</si>
  <si>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</si>
  <si>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</si>
  <si>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</si>
  <si>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</si>
  <si>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</si>
  <si>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</si>
  <si>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</si>
  <si>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</si>
  <si>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</si>
  <si>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</si>
  <si>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</si>
  <si>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</si>
  <si>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</si>
  <si>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</si>
  <si>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</si>
  <si>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</si>
  <si>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</si>
  <si>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</si>
  <si>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</si>
  <si>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</si>
  <si>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</si>
  <si>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</si>
  <si>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</si>
  <si>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</si>
  <si>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</si>
  <si>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</si>
  <si>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</si>
  <si>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</si>
  <si>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</si>
  <si>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</si>
  <si>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</si>
  <si>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</si>
  <si>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</si>
  <si>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</si>
  <si>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</si>
  <si>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</si>
  <si>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</si>
  <si>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</si>
  <si>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</si>
  <si>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</si>
  <si>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</si>
  <si>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</si>
  <si>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</si>
  <si>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</si>
  <si>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</si>
  <si>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</si>
  <si>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</si>
  <si>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</si>
  <si>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</si>
  <si>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</si>
  <si>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</si>
  <si>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</si>
  <si>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</si>
  <si>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</si>
  <si>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</si>
  <si>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</si>
  <si>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</si>
  <si>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</si>
  <si>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</si>
  <si>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</si>
  <si>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</si>
  <si>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</si>
  <si>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</si>
  <si>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</si>
  <si>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</si>
  <si>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</si>
  <si>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</si>
  <si>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</si>
  <si>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</si>
  <si>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</si>
  <si>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</si>
  <si>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</si>
  <si>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</si>
  <si>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</si>
  <si>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</si>
  <si>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</si>
  <si>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</si>
  <si>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</si>
  <si>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</si>
  <si>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</si>
  <si>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</si>
  <si>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</si>
  <si>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</si>
  <si>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</si>
  <si>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</si>
  <si>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</si>
  <si>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</si>
  <si>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</si>
  <si>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</si>
  <si>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</si>
  <si>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</si>
  <si>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</si>
  <si>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</si>
  <si>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</si>
  <si>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</si>
  <si>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</si>
  <si>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</si>
  <si>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</si>
  <si>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</si>
  <si>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</si>
  <si>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</si>
  <si>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</si>
  <si>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</si>
  <si>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</si>
  <si>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</si>
  <si>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</si>
  <si>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</si>
  <si>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</si>
  <si>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</si>
  <si>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</si>
  <si>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</si>
  <si>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</si>
  <si>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</si>
  <si>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</si>
  <si>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</si>
  <si>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</si>
  <si>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</si>
  <si>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</si>
  <si>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</si>
  <si>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</si>
  <si>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</si>
  <si>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</si>
  <si>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</si>
  <si>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</si>
  <si>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</si>
  <si>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</si>
  <si>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</si>
  <si>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</si>
  <si>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</si>
  <si>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</si>
  <si>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</si>
  <si>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</si>
  <si>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</si>
  <si>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</si>
  <si>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</si>
  <si>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</si>
  <si>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</si>
  <si>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</si>
  <si>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</si>
  <si>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</si>
  <si>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</si>
  <si>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</si>
  <si>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</si>
  <si>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</si>
  <si>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</si>
  <si>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</si>
  <si>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</si>
  <si>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</si>
  <si>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</si>
  <si>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</si>
  <si>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</si>
  <si>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</si>
  <si>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</si>
  <si>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</si>
  <si>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</si>
  <si>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</si>
  <si>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</si>
  <si>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</si>
  <si>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</si>
  <si>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</si>
  <si>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</si>
  <si>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</si>
  <si>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</si>
  <si>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</si>
  <si>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</si>
  <si>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</si>
  <si>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</si>
  <si>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</si>
  <si>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</si>
  <si>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</si>
  <si>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</si>
  <si>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</si>
  <si>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</si>
  <si>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</si>
  <si>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</si>
  <si>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</si>
  <si>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</si>
  <si>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</si>
  <si>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</si>
  <si>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</si>
  <si>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</si>
  <si>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</si>
  <si>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</si>
  <si>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</si>
  <si>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</si>
  <si>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</si>
  <si>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</si>
  <si>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</si>
  <si>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</si>
  <si>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</si>
  <si>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</si>
  <si>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</si>
  <si>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</si>
  <si>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</si>
  <si>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</si>
  <si>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</si>
  <si>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</si>
  <si>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</si>
  <si>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</si>
  <si>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</si>
  <si>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</si>
  <si>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</si>
  <si>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</si>
  <si>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</si>
  <si>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</si>
  <si>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</si>
  <si>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</si>
  <si>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</si>
  <si>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</si>
  <si>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</si>
  <si>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</si>
  <si>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</si>
  <si>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</si>
  <si>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</si>
  <si>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</si>
  <si>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</si>
  <si>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</si>
  <si>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</si>
  <si>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</si>
  <si>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</si>
  <si>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</si>
  <si>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</si>
  <si>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</si>
  <si>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</si>
  <si>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</si>
  <si>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</si>
  <si>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</si>
  <si>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</si>
  <si>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</si>
  <si>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</si>
  <si>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</si>
  <si>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</si>
  <si>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</si>
  <si>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</si>
  <si>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</si>
  <si>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</si>
  <si>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</si>
  <si>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</si>
  <si>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</si>
  <si>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</si>
  <si>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</si>
  <si>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</si>
  <si>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</si>
  <si>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</si>
  <si>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</si>
  <si>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</si>
  <si>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</si>
  <si>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</si>
  <si>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</si>
  <si>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</si>
  <si>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</si>
  <si>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</si>
  <si>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</si>
  <si>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</si>
  <si>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</si>
  <si>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</si>
  <si>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</si>
  <si>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</si>
  <si>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</si>
  <si>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</si>
  <si>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</si>
  <si>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</si>
  <si>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</si>
  <si>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</si>
  <si>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</si>
  <si>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</si>
  <si>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</si>
  <si>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</si>
  <si>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</si>
  <si>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</si>
  <si>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</si>
  <si>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</si>
  <si>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</si>
  <si>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</si>
  <si>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</si>
  <si>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</si>
  <si>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</si>
  <si>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</si>
  <si>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</si>
  <si>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</si>
  <si>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</si>
  <si>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</si>
  <si>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</si>
  <si>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</si>
  <si>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</si>
  <si>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</si>
  <si>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</si>
  <si>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</si>
  <si>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</si>
  <si>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</si>
  <si>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</si>
  <si>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</si>
  <si>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</si>
  <si>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</si>
  <si>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</si>
  <si>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</si>
  <si>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</si>
  <si>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</si>
  <si>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</si>
  <si>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</si>
  <si>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</si>
  <si>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</si>
  <si>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</si>
  <si>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</si>
  <si>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</si>
  <si>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</si>
  <si>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</si>
  <si>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</si>
  <si>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</si>
  <si>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</si>
  <si>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</si>
  <si>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</si>
  <si>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</si>
  <si>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</si>
  <si>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</si>
  <si>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</si>
  <si>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</si>
  <si>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</si>
  <si>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</si>
  <si>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</si>
  <si>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</si>
  <si>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</si>
  <si>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</si>
  <si>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</si>
  <si>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</si>
  <si>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</si>
  <si>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</si>
  <si>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</si>
  <si>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</si>
  <si>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</si>
  <si>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</si>
  <si>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</si>
  <si>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</si>
  <si>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</si>
  <si>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</si>
  <si>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</si>
  <si>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</si>
  <si>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</si>
  <si>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</si>
  <si>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</si>
  <si>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</si>
  <si>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</si>
  <si>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</si>
  <si>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</si>
  <si>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</si>
  <si>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</si>
  <si>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</si>
  <si>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</si>
  <si>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</si>
  <si>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</si>
  <si>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</si>
  <si>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</si>
  <si>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</si>
  <si>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</si>
  <si>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</si>
  <si>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</si>
  <si>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</si>
  <si>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</si>
  <si>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</si>
  <si>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</si>
  <si>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</si>
  <si>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</si>
  <si>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</si>
  <si>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</si>
  <si>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</si>
  <si>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</si>
  <si>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</si>
  <si>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</si>
  <si>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</si>
  <si>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</si>
  <si>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</si>
  <si>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</si>
  <si>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</si>
  <si>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</si>
  <si>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</si>
  <si>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</si>
  <si>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</si>
  <si>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</si>
  <si>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</si>
  <si>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</si>
  <si>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</si>
  <si>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</si>
  <si>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</si>
  <si>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</si>
  <si>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</si>
  <si>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</si>
  <si>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</si>
  <si>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</si>
  <si>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</si>
  <si>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</si>
  <si>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</si>
  <si>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</si>
  <si>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</si>
  <si>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</si>
  <si>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</si>
  <si>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</si>
  <si>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</si>
  <si>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</si>
  <si>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</si>
  <si>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</si>
  <si>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</si>
  <si>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</si>
  <si>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</si>
  <si>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</si>
  <si>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</si>
  <si>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</si>
  <si>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</si>
  <si>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</si>
  <si>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</si>
  <si>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</si>
  <si>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</si>
  <si>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</si>
  <si>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</si>
  <si>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</si>
  <si>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</si>
  <si>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</si>
  <si>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</si>
  <si>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</si>
  <si>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</si>
  <si>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</si>
  <si>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</si>
  <si>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</si>
  <si>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</si>
  <si>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</si>
  <si>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</si>
  <si>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</si>
  <si>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</si>
  <si>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</si>
  <si>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</si>
  <si>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</si>
  <si>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</si>
  <si>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</si>
  <si>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</si>
  <si>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</si>
  <si>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</si>
  <si>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</si>
  <si>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</si>
  <si>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</si>
  <si>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</si>
  <si>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</si>
  <si>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</si>
  <si>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</si>
  <si>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</si>
  <si>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</si>
  <si>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</si>
  <si>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</si>
  <si>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</si>
  <si>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</si>
  <si>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</si>
  <si>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</si>
  <si>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</si>
  <si>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</si>
  <si>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</si>
  <si>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</si>
  <si>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</si>
  <si>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</si>
  <si>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</si>
  <si>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</si>
  <si>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</si>
  <si>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</si>
  <si>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</si>
  <si>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</si>
  <si>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</si>
  <si>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</si>
  <si>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</si>
  <si>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</si>
  <si>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</si>
  <si>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</si>
  <si>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</si>
  <si>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</si>
  <si>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</si>
  <si>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</si>
  <si>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</si>
  <si>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</si>
  <si>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</si>
  <si>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</si>
  <si>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</si>
  <si>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</si>
  <si>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</si>
  <si>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</si>
  <si>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</si>
  <si>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</si>
  <si>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</si>
  <si>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</si>
  <si>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</si>
  <si>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</si>
  <si>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</si>
  <si>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</si>
  <si>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</si>
  <si>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</si>
  <si>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</si>
  <si>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</si>
  <si>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</si>
  <si>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</si>
  <si>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</si>
  <si>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</si>
  <si>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</si>
  <si>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</si>
  <si>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</si>
  <si>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</si>
  <si>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</si>
  <si>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</si>
  <si>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</si>
  <si>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</si>
  <si>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</si>
  <si>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</si>
  <si>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</si>
  <si>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</si>
  <si>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</si>
  <si>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</si>
  <si>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</si>
  <si>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</si>
  <si>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</si>
  <si>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</si>
  <si>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</si>
  <si>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</si>
  <si>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</si>
  <si>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</si>
  <si>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</si>
  <si>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</si>
  <si>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</si>
  <si>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</si>
  <si>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</si>
  <si>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</si>
  <si>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</si>
  <si>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</si>
  <si>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</si>
  <si>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</si>
  <si>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</si>
  <si>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</si>
  <si>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</si>
  <si>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</si>
  <si>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</si>
  <si>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</si>
  <si>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</si>
  <si>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</si>
  <si>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</si>
  <si>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</si>
  <si>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</si>
  <si>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</si>
  <si>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</si>
  <si>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</si>
  <si>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</si>
  <si>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</si>
  <si>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</si>
  <si>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</si>
  <si>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</si>
  <si>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</si>
  <si>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</si>
  <si>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</si>
  <si>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</si>
  <si>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</si>
  <si>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</si>
  <si>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</si>
  <si>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</si>
  <si>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</si>
  <si>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</si>
  <si>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</si>
  <si>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</si>
  <si>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</si>
  <si>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</si>
  <si>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</si>
  <si>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</si>
  <si>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</si>
  <si>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</si>
  <si>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</si>
  <si>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</si>
  <si>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</si>
  <si>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</si>
  <si>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</si>
  <si>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</si>
  <si>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</si>
  <si>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</si>
  <si>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</si>
  <si>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</si>
  <si>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</si>
  <si>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</si>
  <si>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</si>
  <si>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</si>
  <si>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</si>
  <si>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</si>
  <si>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</si>
  <si>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</si>
  <si>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</si>
  <si>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</si>
  <si>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</si>
  <si>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</si>
  <si>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</si>
  <si>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</si>
  <si>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</si>
  <si>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</si>
  <si>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</si>
  <si>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</si>
  <si>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</si>
  <si>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</si>
  <si>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</si>
  <si>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</si>
  <si>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</si>
  <si>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</si>
  <si>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</si>
  <si>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</si>
  <si>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</si>
  <si>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</si>
  <si>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</si>
  <si>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</si>
  <si>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</si>
  <si>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</si>
  <si>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</si>
  <si>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</si>
  <si>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</si>
  <si>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</si>
  <si>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</si>
  <si>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</si>
  <si>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</si>
  <si>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</si>
  <si>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</si>
  <si>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</si>
  <si>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</si>
  <si>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</si>
  <si>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</si>
  <si>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</si>
  <si>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</si>
  <si>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</si>
  <si>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</si>
  <si>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</si>
  <si>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</si>
  <si>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</si>
  <si>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</si>
  <si>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</si>
  <si>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</si>
  <si>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</si>
  <si>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</si>
  <si>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</si>
  <si>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</si>
  <si>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</si>
  <si>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</si>
  <si>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</si>
  <si>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</si>
  <si>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</si>
  <si>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</si>
  <si>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</si>
  <si>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</si>
  <si>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</si>
  <si>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</si>
  <si>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</si>
  <si>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</si>
  <si>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</si>
  <si>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</si>
  <si>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</si>
  <si>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</si>
  <si>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</si>
  <si>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</si>
  <si>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</si>
  <si>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</si>
  <si>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</si>
  <si>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</si>
  <si>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</si>
  <si>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</si>
  <si>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</si>
  <si>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</si>
  <si>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</si>
  <si>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</si>
  <si>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</si>
  <si>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</si>
  <si>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</si>
  <si>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</si>
  <si>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</si>
  <si>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</si>
  <si>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</si>
  <si>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</si>
  <si>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</si>
  <si>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</si>
  <si>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</si>
  <si>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</si>
  <si>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</si>
  <si>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</si>
  <si>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</si>
  <si>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</si>
  <si>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</si>
  <si>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</si>
  <si>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</si>
  <si>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</si>
  <si>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</si>
  <si>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</si>
  <si>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</si>
  <si>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</si>
  <si>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</si>
  <si>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</si>
  <si>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</si>
  <si>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</si>
  <si>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</si>
  <si>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</si>
  <si>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</si>
  <si>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</si>
  <si>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</si>
  <si>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</si>
  <si>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</si>
  <si>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</si>
  <si>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</si>
  <si>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</si>
  <si>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</si>
  <si>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</si>
  <si>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</si>
  <si>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</si>
  <si>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</si>
  <si>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</si>
  <si>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</si>
  <si>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</si>
  <si>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</si>
  <si>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</si>
  <si>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</si>
  <si>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</si>
  <si>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</si>
  <si>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</si>
  <si>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</si>
  <si>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</si>
  <si>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</si>
  <si>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</si>
  <si>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</si>
  <si>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</si>
  <si>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</si>
  <si>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</si>
  <si>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</si>
  <si>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</si>
  <si>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</si>
  <si>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</si>
  <si>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</si>
  <si>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</si>
  <si>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</si>
  <si>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</si>
  <si>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</si>
  <si>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</si>
  <si>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</si>
  <si>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</si>
  <si>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</si>
  <si>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</si>
  <si>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</si>
  <si>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</si>
  <si>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</si>
  <si>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</si>
  <si>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</si>
  <si>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</si>
  <si>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</si>
  <si>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</si>
  <si>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</si>
  <si>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</si>
  <si>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</si>
  <si>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</si>
  <si>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</si>
  <si>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</si>
  <si>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</si>
  <si>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</si>
  <si>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</si>
  <si>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</si>
  <si>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</si>
  <si>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</si>
  <si>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</si>
  <si>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</si>
  <si>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</si>
  <si>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</si>
  <si>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</si>
  <si>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</si>
  <si>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</si>
  <si>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</si>
  <si>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</si>
  <si>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</si>
  <si>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</si>
  <si>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</si>
  <si>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</si>
  <si>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</si>
  <si>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</si>
  <si>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</si>
  <si>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</si>
  <si>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</si>
  <si>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</si>
  <si>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</si>
  <si>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</si>
  <si>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</si>
  <si>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</si>
  <si>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</si>
  <si>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</si>
  <si>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</si>
  <si>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</si>
  <si>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</si>
  <si>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</si>
  <si>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</si>
  <si>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</si>
  <si>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</si>
  <si>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</si>
  <si>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</si>
  <si>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</si>
  <si>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</si>
  <si>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</si>
  <si>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</si>
  <si>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</si>
  <si>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</si>
  <si>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</si>
  <si>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</si>
  <si>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</si>
  <si>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</si>
  <si>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</si>
  <si>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</si>
  <si>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</si>
  <si>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</si>
  <si>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</si>
  <si>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</si>
  <si>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</si>
  <si>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</si>
  <si>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</si>
  <si>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</si>
  <si>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</si>
  <si>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</si>
  <si>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</si>
  <si>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</si>
  <si>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</si>
  <si>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</si>
  <si>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</si>
  <si>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</si>
  <si>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</si>
  <si>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</si>
  <si>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</si>
  <si>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</si>
  <si>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</si>
  <si>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</si>
  <si>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</si>
  <si>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</si>
  <si>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</si>
  <si>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</si>
  <si>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</si>
  <si>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</si>
  <si>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</si>
  <si>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</si>
  <si>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</si>
  <si>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</si>
  <si>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</si>
  <si>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</si>
  <si>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</si>
  <si>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</si>
  <si>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</si>
  <si>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</si>
  <si>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</si>
  <si>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</si>
  <si>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</si>
  <si>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</si>
  <si>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</si>
  <si>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</si>
  <si>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</si>
  <si>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</si>
  <si>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</si>
  <si>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</si>
  <si>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</si>
  <si>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</si>
  <si>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</si>
  <si>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</si>
  <si>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</si>
  <si>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</si>
  <si>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</si>
  <si>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</si>
  <si>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</si>
  <si>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</si>
  <si>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</si>
  <si>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</si>
  <si>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</si>
  <si>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</si>
  <si>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</si>
  <si>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</si>
  <si>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</si>
  <si>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</si>
  <si>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</si>
  <si>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</si>
  <si>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</si>
  <si>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</si>
  <si>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</si>
  <si>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</si>
  <si>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</si>
  <si>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</si>
  <si>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</si>
  <si>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</si>
  <si>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</si>
  <si>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</si>
  <si>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</si>
  <si>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</si>
  <si>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</si>
  <si>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</si>
  <si>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</si>
  <si>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</si>
  <si>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</si>
  <si>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</si>
  <si>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</si>
  <si>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</si>
  <si>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</si>
  <si>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</si>
  <si>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</si>
  <si>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</si>
  <si>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</si>
  <si>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</si>
  <si>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</si>
  <si>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</si>
  <si>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</si>
  <si>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</si>
  <si>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</si>
  <si>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</si>
  <si>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</si>
  <si>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</si>
  <si>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</si>
  <si>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</si>
  <si>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</si>
  <si>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</si>
  <si>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</si>
  <si>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</si>
  <si>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</si>
  <si>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</si>
  <si>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</si>
  <si>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</si>
  <si>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</si>
  <si>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</si>
  <si>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</si>
  <si>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</si>
  <si>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</si>
  <si>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</si>
  <si>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</si>
  <si>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</si>
  <si>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</si>
  <si>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</si>
  <si>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</si>
  <si>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</si>
  <si>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</si>
  <si>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</si>
  <si>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</si>
  <si>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</si>
  <si>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</si>
  <si>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</si>
  <si>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</si>
  <si>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</si>
  <si>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</si>
  <si>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</si>
  <si>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</si>
  <si>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</si>
  <si>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</si>
  <si>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</si>
  <si>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</si>
  <si>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</si>
  <si>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</si>
  <si>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</si>
  <si>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</si>
  <si>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</si>
  <si>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</si>
  <si>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</si>
  <si>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</si>
  <si>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</si>
  <si>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</si>
  <si>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</si>
  <si>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</si>
  <si>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</si>
  <si>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</si>
  <si>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</si>
  <si>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</si>
  <si>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</si>
  <si>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</si>
  <si>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</si>
  <si>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</si>
  <si>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</si>
  <si>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</si>
  <si>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</si>
  <si>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</si>
  <si>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</si>
  <si>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</si>
  <si>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</si>
  <si>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</si>
  <si>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</si>
  <si>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</si>
  <si>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</si>
  <si>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</si>
  <si>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</si>
  <si>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</si>
  <si>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</si>
  <si>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</si>
  <si>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</si>
  <si>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</si>
  <si>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</si>
  <si>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</si>
  <si>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</si>
  <si>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</si>
  <si>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</si>
  <si>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</si>
  <si>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</si>
  <si>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</si>
  <si>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</si>
  <si>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</si>
  <si>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</si>
  <si>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</si>
  <si>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</si>
  <si>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</si>
  <si>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</si>
  <si>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</si>
  <si>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</si>
  <si>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</si>
  <si>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</si>
  <si>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</si>
  <si>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</si>
  <si>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</si>
  <si>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</si>
  <si>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</si>
  <si>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</si>
  <si>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</si>
  <si>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</si>
  <si>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</si>
  <si>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</si>
  <si>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</si>
  <si>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</si>
  <si>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</si>
  <si>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</si>
  <si>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</si>
  <si>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</si>
  <si>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</si>
  <si>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</si>
  <si>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</si>
  <si>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</si>
  <si>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</si>
  <si>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</si>
  <si>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</si>
  <si>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</si>
  <si>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</si>
  <si>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</si>
  <si>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</si>
  <si>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</si>
  <si>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</si>
  <si>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</si>
  <si>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</si>
  <si>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</si>
  <si>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</si>
  <si>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</si>
  <si>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</si>
  <si>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</si>
  <si>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</si>
  <si>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</si>
  <si>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</si>
  <si>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</si>
  <si>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</si>
  <si>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</si>
  <si>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</si>
  <si>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</si>
  <si>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</si>
  <si>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</si>
  <si>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</si>
  <si>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</si>
  <si>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</si>
  <si>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</si>
  <si>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</si>
  <si>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</si>
  <si>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</si>
  <si>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</si>
  <si>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</si>
  <si>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</si>
  <si>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</si>
  <si>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</si>
  <si>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</si>
  <si>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</si>
  <si>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</si>
  <si>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</si>
  <si>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</si>
  <si>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</si>
  <si>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</si>
  <si>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</si>
  <si>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</si>
  <si>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</si>
  <si>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</si>
  <si>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</si>
  <si>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</si>
  <si>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</si>
  <si>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</si>
  <si>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</si>
  <si>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</si>
  <si>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</si>
  <si>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</si>
  <si>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</si>
  <si>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</si>
  <si>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</si>
  <si>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</si>
  <si>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</si>
  <si>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</si>
  <si>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</si>
  <si>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</si>
  <si>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</si>
  <si>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</si>
  <si>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</si>
  <si>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</si>
  <si>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</si>
  <si>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</si>
  <si>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</si>
  <si>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</si>
  <si>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</si>
  <si>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</si>
  <si>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</si>
  <si>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</si>
  <si>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</si>
  <si>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</si>
  <si>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</si>
  <si>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</si>
  <si>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</si>
  <si>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</si>
  <si>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</si>
  <si>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</si>
  <si>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</si>
  <si>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</si>
  <si>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</si>
  <si>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</si>
  <si>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</si>
  <si>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</si>
  <si>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</si>
  <si>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</si>
  <si>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</si>
  <si>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</si>
  <si>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</si>
  <si>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</si>
  <si>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</si>
  <si>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</si>
  <si>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</si>
  <si>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</si>
  <si>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</si>
  <si>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</si>
  <si>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</si>
  <si>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</si>
  <si>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</si>
  <si>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</si>
  <si>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</si>
  <si>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</si>
  <si>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</si>
  <si>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</si>
  <si>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</si>
  <si>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</si>
  <si>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</si>
  <si>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</si>
  <si>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</si>
  <si>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</si>
  <si>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</si>
  <si>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</si>
  <si>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</si>
  <si>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</si>
  <si>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</si>
  <si>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</si>
  <si>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</si>
  <si>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</si>
  <si>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</si>
  <si>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</si>
  <si>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</si>
  <si>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</si>
  <si>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</si>
  <si>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</si>
  <si>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</si>
  <si>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</si>
  <si>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</si>
  <si>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</si>
  <si>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</si>
  <si>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</si>
  <si>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</si>
  <si>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</si>
  <si>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</si>
  <si>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</si>
  <si>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</si>
  <si>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</si>
  <si>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</si>
  <si>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</si>
  <si>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</si>
  <si>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</si>
  <si>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</si>
  <si>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</si>
  <si>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</si>
  <si>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</si>
  <si>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</si>
  <si>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</si>
  <si>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</si>
  <si>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</si>
  <si>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</si>
  <si>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</si>
  <si>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</si>
  <si>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</si>
  <si>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</si>
  <si>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</si>
  <si>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</si>
  <si>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</si>
  <si>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</si>
  <si>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</si>
  <si>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</si>
  <si>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</si>
  <si>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</si>
  <si>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</si>
  <si>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</si>
  <si>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</si>
  <si>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</si>
  <si>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</si>
  <si>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</si>
  <si>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</si>
  <si>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</si>
  <si>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</si>
  <si>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</si>
  <si>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</si>
  <si>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</si>
  <si>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</si>
  <si>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</si>
  <si>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</si>
  <si>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</si>
  <si>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</si>
  <si>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</si>
  <si>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</si>
  <si>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</si>
  <si>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</si>
  <si>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</si>
  <si>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</si>
  <si>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</si>
  <si>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</si>
  <si>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</si>
  <si>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</si>
  <si>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</si>
  <si>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</si>
  <si>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</si>
  <si>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</si>
  <si>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</si>
  <si>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</si>
  <si>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</si>
  <si>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</si>
  <si>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</si>
  <si>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</si>
  <si>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</si>
  <si>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</si>
  <si>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</si>
  <si>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</si>
  <si>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</si>
  <si>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</si>
  <si>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</si>
  <si>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</si>
  <si>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</si>
  <si>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</si>
  <si>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</si>
  <si>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</si>
  <si>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</si>
  <si>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</si>
  <si>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</si>
  <si>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</si>
  <si>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</si>
  <si>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</si>
  <si>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</si>
  <si>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</si>
  <si>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</si>
  <si>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</si>
  <si>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</si>
  <si>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</si>
  <si>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</si>
  <si>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</si>
  <si>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</si>
  <si>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</si>
  <si>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</si>
  <si>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</si>
  <si>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</si>
  <si>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</si>
  <si>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</si>
  <si>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</si>
  <si>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</si>
  <si>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</si>
  <si>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</si>
  <si>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</si>
  <si>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</si>
  <si>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</si>
  <si>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</si>
  <si>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</si>
  <si>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</si>
  <si>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</si>
  <si>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</si>
  <si>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</si>
  <si>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</si>
  <si>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</si>
  <si>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</si>
  <si>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</si>
  <si>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</si>
  <si>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</si>
  <si>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</si>
  <si>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</si>
  <si>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</si>
  <si>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</si>
  <si>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</si>
  <si>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</si>
  <si>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</si>
  <si>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</si>
  <si>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</si>
  <si>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</si>
  <si>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</si>
  <si>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</si>
  <si>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</si>
  <si>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</si>
  <si>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</si>
  <si>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</si>
  <si>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</si>
  <si>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</si>
  <si>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</si>
  <si>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</si>
  <si>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</si>
  <si>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</si>
  <si>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</si>
  <si>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</si>
  <si>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</si>
  <si>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</si>
  <si>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</si>
  <si>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</si>
  <si>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</si>
  <si>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</si>
  <si>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</si>
  <si>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</si>
  <si>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</si>
  <si>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</si>
  <si>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</si>
  <si>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</si>
  <si>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</si>
  <si>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</si>
  <si>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</si>
  <si>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</si>
  <si>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</si>
  <si>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</si>
  <si>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</si>
  <si>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</si>
  <si>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</si>
  <si>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</si>
  <si>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</si>
  <si>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</si>
  <si>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</si>
  <si>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</si>
  <si>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</si>
  <si>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</si>
  <si>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</si>
  <si>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</si>
  <si>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</si>
  <si>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</si>
  <si>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</si>
  <si>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</si>
  <si>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</si>
  <si>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</si>
  <si>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</si>
  <si>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</si>
  <si>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</si>
  <si>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</si>
  <si>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</si>
  <si>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</si>
  <si>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</si>
  <si>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</si>
  <si>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</si>
  <si>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</si>
  <si>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</si>
  <si>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</si>
  <si>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</si>
  <si>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</si>
  <si>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</si>
  <si>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</si>
  <si>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</si>
  <si>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</si>
  <si>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</si>
  <si>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</si>
  <si>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</si>
  <si>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</si>
  <si>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</si>
  <si>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</si>
  <si>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</si>
  <si>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</si>
  <si>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</si>
  <si>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</si>
  <si>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</si>
  <si>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</si>
  <si>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</si>
  <si>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</si>
  <si>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</si>
  <si>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</si>
  <si>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</si>
  <si>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</si>
  <si>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</si>
  <si>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</si>
  <si>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</si>
  <si>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</si>
  <si>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</si>
  <si>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</si>
  <si>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</si>
  <si>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</si>
  <si>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</si>
  <si>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</si>
  <si>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</si>
  <si>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</si>
  <si>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</si>
  <si>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</si>
  <si>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</si>
  <si>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</si>
  <si>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</si>
  <si>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</si>
  <si>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</si>
  <si>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</si>
  <si>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</si>
  <si>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</si>
  <si>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</si>
  <si>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</si>
  <si>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</si>
  <si>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</si>
  <si>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</si>
  <si>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</si>
  <si>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</si>
  <si>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</si>
  <si>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</si>
  <si>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</si>
  <si>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</si>
  <si>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</si>
  <si>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</si>
  <si>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</si>
  <si>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</si>
  <si>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</si>
  <si>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</si>
  <si>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</si>
  <si>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</si>
  <si>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</si>
  <si>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</si>
  <si>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</si>
  <si>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</si>
  <si>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</si>
  <si>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</si>
  <si>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</si>
  <si>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</si>
  <si>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</si>
  <si>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</si>
  <si>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</si>
  <si>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</si>
  <si>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</si>
  <si>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</si>
  <si>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</si>
  <si>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</si>
  <si>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</si>
  <si>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</si>
  <si>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</si>
  <si>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</si>
  <si>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</si>
  <si>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</si>
  <si>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</si>
  <si>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</si>
  <si>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</si>
  <si>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</si>
  <si>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</si>
  <si>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</si>
  <si>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</si>
  <si>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</si>
  <si>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</si>
  <si>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</si>
  <si>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</si>
  <si>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</si>
  <si>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</si>
  <si>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</si>
  <si>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</si>
  <si>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</si>
  <si>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</si>
  <si>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</si>
  <si>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</si>
  <si>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</si>
  <si>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</si>
  <si>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</si>
  <si>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</si>
  <si>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</si>
  <si>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</si>
  <si>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</si>
  <si>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</si>
  <si>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</si>
  <si>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</si>
  <si>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</si>
  <si>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</si>
  <si>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</si>
  <si>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</si>
  <si>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</si>
  <si>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</si>
  <si>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</si>
  <si>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</si>
  <si>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</si>
  <si>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</si>
  <si>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</si>
  <si>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</si>
  <si>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</si>
  <si>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</si>
  <si>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</si>
  <si>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</si>
  <si>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</si>
  <si>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</si>
  <si>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</si>
  <si>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</si>
  <si>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</si>
  <si>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</si>
  <si>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</si>
  <si>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</si>
  <si>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</si>
  <si>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</si>
  <si>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</si>
  <si>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</si>
  <si>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</si>
  <si>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</si>
  <si>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</si>
  <si>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</si>
  <si>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</si>
  <si>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</si>
  <si>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</si>
  <si>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</si>
  <si>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</si>
  <si>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</si>
  <si>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</si>
  <si>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</si>
  <si>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</si>
  <si>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</si>
  <si>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</si>
  <si>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</si>
  <si>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</si>
  <si>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</si>
  <si>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</si>
  <si>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</si>
  <si>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</si>
  <si>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</si>
  <si>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</si>
  <si>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</si>
  <si>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</si>
  <si>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</si>
  <si>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</si>
  <si>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</si>
  <si>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</si>
  <si>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</si>
  <si>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</si>
  <si>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</si>
  <si>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</si>
  <si>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</si>
  <si>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</si>
  <si>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</si>
  <si>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</si>
  <si>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</si>
  <si>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</si>
  <si>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</si>
  <si>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</si>
  <si>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</si>
  <si>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</si>
  <si>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</si>
  <si>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</si>
  <si>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</si>
  <si>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</si>
  <si>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</si>
  <si>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</si>
  <si>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</si>
  <si>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</si>
  <si>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</si>
  <si>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</si>
  <si>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</si>
  <si>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</si>
  <si>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</si>
  <si>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</si>
  <si>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</si>
  <si>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</si>
  <si>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</si>
  <si>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</si>
  <si>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</si>
  <si>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</si>
  <si>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</si>
  <si>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</si>
  <si>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</si>
  <si>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</si>
  <si>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</si>
  <si>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</si>
  <si>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</si>
  <si>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</si>
  <si>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</si>
  <si>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</si>
  <si>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</si>
  <si>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</si>
  <si>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</si>
  <si>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</si>
  <si>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</si>
  <si>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</si>
  <si>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</si>
  <si>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</si>
  <si>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</si>
  <si>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</si>
  <si>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</si>
  <si>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</si>
  <si>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</si>
  <si>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</si>
  <si>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</si>
  <si>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</si>
  <si>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</si>
  <si>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</si>
  <si>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</si>
  <si>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</si>
  <si>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</si>
  <si>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</si>
  <si>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</si>
  <si>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</si>
  <si>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</si>
  <si>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</si>
  <si>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</si>
  <si>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</si>
  <si>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</si>
  <si>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</si>
  <si>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</si>
  <si>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</si>
  <si>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</si>
  <si>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</si>
  <si>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</si>
  <si>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</si>
  <si>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</si>
  <si>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</si>
  <si>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</si>
  <si>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</si>
  <si>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</si>
  <si>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</si>
  <si>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</si>
  <si>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</si>
  <si>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</si>
  <si>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</si>
  <si>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</si>
  <si>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</si>
  <si>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</si>
  <si>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</si>
  <si>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</si>
  <si>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</si>
  <si>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</si>
  <si>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</si>
  <si>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</si>
  <si>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</si>
  <si>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</si>
  <si>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</si>
  <si>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</si>
  <si>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</si>
  <si>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</si>
  <si>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</si>
  <si>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</si>
  <si>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</si>
  <si>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</si>
  <si>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</si>
  <si>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</si>
  <si>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</si>
  <si>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</si>
  <si>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</si>
  <si>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</si>
  <si>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</si>
  <si>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</si>
  <si>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</si>
  <si>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</si>
  <si>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</si>
  <si>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</si>
  <si>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</si>
  <si>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</si>
  <si>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</si>
  <si>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</si>
  <si>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</si>
  <si>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</si>
  <si>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</si>
  <si>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</si>
  <si>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</si>
  <si>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</si>
  <si>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</si>
  <si>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</si>
  <si>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</si>
  <si>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</si>
  <si>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</si>
  <si>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</si>
  <si>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</si>
  <si>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</si>
  <si>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</si>
  <si>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</si>
  <si>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</si>
  <si>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</si>
  <si>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</si>
  <si>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</si>
  <si>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</si>
  <si>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</si>
  <si>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</si>
  <si>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</si>
  <si>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</si>
  <si>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</si>
  <si>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</si>
  <si>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</si>
  <si>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</si>
  <si>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</si>
  <si>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</si>
  <si>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</si>
  <si>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</si>
  <si>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</si>
  <si>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</si>
  <si>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</si>
  <si>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</si>
  <si>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</si>
  <si>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</si>
  <si>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</si>
  <si>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</si>
  <si>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</si>
  <si>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</si>
  <si>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</si>
  <si>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</si>
  <si>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</si>
  <si>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</si>
  <si>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</si>
  <si>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</si>
  <si>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</si>
  <si>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</si>
  <si>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</si>
  <si>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</si>
  <si>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</si>
  <si>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</si>
  <si>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</si>
  <si>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</si>
  <si>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</si>
  <si>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</si>
  <si>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</si>
  <si>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</si>
  <si>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</si>
  <si>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</si>
  <si>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</si>
  <si>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</si>
  <si>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</si>
  <si>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</si>
  <si>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</si>
  <si>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</si>
  <si>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</si>
  <si>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</si>
  <si>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</si>
  <si>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</si>
  <si>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</si>
  <si>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</si>
  <si>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</si>
  <si>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</si>
  <si>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</si>
  <si>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</si>
  <si>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</si>
  <si>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</si>
  <si>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</si>
  <si>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</si>
  <si>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</si>
  <si>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</si>
  <si>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</si>
  <si>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</si>
  <si>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</si>
  <si>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</si>
  <si>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</si>
  <si>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</si>
  <si>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</si>
  <si>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</si>
  <si>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</si>
  <si>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</si>
  <si>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</si>
  <si>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</si>
  <si>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</si>
  <si>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</si>
  <si>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</si>
  <si>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</si>
  <si>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</si>
  <si>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</si>
  <si>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</si>
  <si>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</si>
  <si>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</si>
  <si>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</si>
  <si>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</si>
  <si>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</si>
  <si>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</si>
  <si>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</si>
  <si>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</si>
  <si>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</si>
  <si>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</si>
  <si>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</si>
  <si>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</si>
  <si>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</si>
  <si>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</si>
  <si>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</si>
  <si>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</si>
  <si>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</si>
  <si>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</si>
  <si>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</si>
  <si>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</si>
  <si>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</si>
  <si>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</si>
  <si>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</si>
  <si>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</si>
  <si>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</si>
  <si>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</si>
  <si>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</si>
  <si>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</si>
  <si>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</si>
  <si>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</si>
  <si>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</si>
  <si>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</si>
  <si>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</si>
  <si>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</si>
  <si>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</si>
  <si>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</si>
  <si>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</si>
  <si>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</si>
  <si>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</si>
  <si>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</si>
  <si>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</si>
  <si>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</si>
  <si>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</si>
  <si>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</si>
  <si>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</si>
  <si>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</si>
  <si>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</si>
  <si>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</si>
  <si>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</si>
  <si>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</si>
  <si>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</si>
  <si>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</si>
  <si>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</si>
  <si>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</si>
  <si>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</si>
  <si>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</si>
  <si>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</si>
  <si>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</si>
  <si>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</si>
  <si>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</si>
  <si>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</si>
  <si>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</si>
  <si>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</si>
  <si>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</si>
  <si>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</si>
  <si>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</si>
  <si>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</si>
  <si>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</si>
  <si>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</si>
  <si>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</si>
  <si>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</si>
  <si>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</si>
  <si>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</si>
  <si>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</si>
  <si>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</si>
  <si>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</si>
  <si>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</si>
  <si>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</si>
  <si>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</si>
  <si>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</si>
  <si>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</si>
  <si>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</si>
  <si>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</si>
  <si>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</si>
  <si>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</si>
  <si>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</si>
  <si>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</si>
  <si>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</si>
  <si>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</si>
  <si>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</si>
  <si>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</si>
  <si>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</si>
  <si>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</si>
  <si>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</si>
  <si>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</si>
  <si>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</si>
  <si>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</si>
  <si>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</si>
  <si>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</si>
  <si>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</si>
  <si>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</si>
  <si>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</si>
  <si>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</si>
  <si>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</si>
  <si>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</si>
  <si>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</si>
  <si>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</si>
  <si>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</si>
  <si>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</si>
  <si>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</si>
  <si>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</si>
  <si>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</si>
  <si>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</si>
  <si>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</si>
  <si>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</si>
  <si>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</si>
  <si>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</si>
  <si>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</si>
  <si>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</si>
  <si>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</si>
  <si>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</si>
  <si>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</si>
  <si>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</si>
  <si>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</si>
  <si>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</si>
  <si>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</si>
  <si>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</si>
  <si>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</si>
  <si>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</si>
  <si>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</si>
  <si>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</si>
  <si>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</si>
  <si>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</si>
  <si>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</si>
  <si>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</si>
  <si>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</si>
  <si>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</si>
  <si>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</si>
  <si>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</si>
  <si>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</si>
  <si>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</si>
  <si>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</si>
  <si>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</si>
  <si>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</si>
  <si>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</si>
  <si>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</si>
  <si>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</si>
  <si>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</si>
  <si>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</si>
  <si>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</si>
  <si>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</si>
  <si>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</si>
  <si>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</si>
  <si>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</si>
  <si>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</si>
  <si>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</si>
  <si>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</si>
  <si>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</si>
  <si>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</si>
  <si>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</si>
  <si>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</si>
  <si>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</si>
  <si>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</si>
  <si>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</si>
  <si>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</si>
  <si>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</si>
  <si>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</si>
  <si>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</si>
  <si>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</si>
  <si>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</si>
  <si>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</si>
  <si>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</si>
  <si>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</si>
  <si>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</si>
  <si>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</si>
  <si>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</si>
  <si>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</si>
  <si>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</si>
  <si>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</si>
  <si>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</si>
  <si>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</si>
  <si>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</si>
  <si>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</si>
  <si>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</si>
  <si>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</si>
  <si>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</si>
  <si>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</si>
  <si>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</si>
  <si>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</si>
  <si>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</si>
  <si>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</si>
  <si>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</si>
  <si>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</si>
  <si>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</si>
  <si>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</si>
  <si>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</si>
  <si>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</si>
  <si>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</si>
  <si>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</si>
  <si>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</si>
  <si>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</si>
  <si>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</si>
  <si>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</si>
  <si>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</si>
  <si>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</si>
  <si>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</si>
  <si>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</si>
  <si>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</si>
  <si>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</si>
  <si>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</si>
  <si>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</si>
  <si>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</si>
  <si>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</si>
  <si>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</si>
  <si>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</si>
  <si>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</si>
  <si>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</si>
  <si>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</si>
  <si>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</si>
  <si>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</si>
  <si>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</si>
  <si>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</si>
  <si>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</si>
  <si>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</si>
  <si>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</si>
  <si>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</si>
  <si>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</si>
  <si>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</si>
  <si>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</si>
  <si>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</si>
  <si>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</si>
  <si>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</si>
  <si>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</si>
  <si>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</si>
  <si>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</si>
  <si>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</si>
  <si>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</si>
  <si>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</si>
  <si>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</si>
  <si>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</si>
  <si>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</si>
  <si>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</si>
  <si>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</si>
  <si>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</si>
  <si>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</si>
  <si>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</si>
  <si>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</si>
  <si>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</si>
  <si>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</si>
  <si>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</si>
  <si>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</si>
  <si>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</si>
  <si>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</si>
  <si>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</si>
  <si>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</si>
  <si>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</si>
  <si>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</si>
  <si>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</si>
  <si>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</si>
  <si>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</si>
  <si>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</si>
  <si>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</si>
  <si>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</si>
  <si>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</si>
  <si>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</si>
  <si>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</si>
  <si>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</si>
  <si>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</si>
  <si>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</si>
  <si>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</si>
  <si>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</si>
  <si>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</si>
  <si>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</si>
  <si>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</si>
  <si>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</si>
  <si>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</si>
  <si>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</si>
  <si>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</si>
  <si>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</si>
  <si>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</si>
  <si>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</si>
  <si>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</si>
  <si>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</si>
  <si>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</si>
  <si>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</si>
  <si>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</si>
  <si>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</si>
  <si>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</si>
  <si>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</si>
  <si>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</si>
  <si>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</si>
  <si>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</si>
  <si>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</si>
  <si>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</si>
  <si>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</si>
  <si>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</si>
  <si>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</si>
  <si>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</si>
  <si>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</si>
  <si>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</si>
  <si>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</si>
  <si>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</si>
  <si>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</si>
  <si>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</si>
  <si>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</si>
  <si>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</si>
  <si>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</si>
  <si>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</si>
  <si>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</si>
  <si>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</si>
  <si>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</si>
  <si>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</si>
  <si>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</si>
  <si>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</si>
  <si>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</si>
  <si>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</si>
  <si>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</si>
  <si>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</si>
  <si>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</si>
  <si>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</si>
  <si>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</si>
  <si>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</si>
  <si>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</si>
  <si>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</si>
  <si>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</si>
  <si>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</si>
  <si>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</si>
  <si>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</si>
  <si>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</si>
  <si>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</si>
  <si>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</si>
  <si>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</si>
  <si>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</si>
  <si>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</si>
  <si>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</si>
  <si>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</si>
  <si>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</si>
  <si>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</si>
  <si>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</si>
  <si>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</si>
  <si>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</si>
  <si>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</si>
  <si>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</si>
  <si>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</si>
  <si>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</si>
  <si>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</si>
  <si>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</si>
  <si>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</si>
  <si>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</si>
  <si>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</si>
  <si>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</si>
  <si>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</si>
  <si>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</si>
  <si>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</si>
  <si>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</si>
  <si>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</si>
  <si>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</si>
  <si>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</si>
  <si>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</si>
  <si>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</si>
  <si>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</si>
  <si>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</si>
  <si>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</si>
  <si>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</si>
  <si>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</si>
  <si>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</si>
  <si>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</si>
  <si>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</si>
  <si>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</si>
  <si>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</si>
  <si>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</si>
  <si>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</si>
  <si>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</si>
  <si>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</si>
  <si>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</si>
  <si>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</si>
  <si>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</si>
  <si>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</si>
  <si>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</si>
  <si>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</si>
  <si>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</si>
  <si>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</si>
  <si>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</si>
  <si>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</si>
  <si>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</si>
  <si>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</si>
  <si>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</si>
  <si>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</si>
  <si>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</si>
  <si>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</si>
  <si>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</si>
  <si>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</si>
  <si>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</si>
  <si>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</si>
  <si>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</si>
  <si>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</si>
  <si>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</si>
  <si>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</si>
  <si>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</si>
  <si>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</si>
  <si>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</si>
  <si>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</si>
  <si>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</si>
  <si>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</si>
  <si>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</si>
  <si>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</si>
  <si>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</si>
  <si>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</si>
  <si>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</si>
  <si>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</si>
  <si>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</si>
  <si>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</si>
  <si>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</si>
  <si>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</si>
  <si>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</si>
  <si>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</si>
  <si>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</si>
  <si>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</si>
  <si>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</si>
  <si>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</si>
  <si>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</si>
  <si>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</si>
  <si>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</si>
  <si>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</si>
  <si>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</si>
  <si>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</si>
  <si>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</si>
  <si>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</si>
  <si>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</si>
  <si>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</si>
  <si>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</si>
  <si>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</si>
  <si>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</si>
  <si>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</si>
  <si>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</si>
  <si>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</si>
  <si>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</si>
  <si>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</si>
  <si>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</si>
  <si>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</si>
  <si>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</si>
  <si>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</si>
  <si>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</si>
  <si>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</si>
  <si>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</si>
  <si>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</si>
  <si>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</si>
  <si>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</si>
  <si>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</si>
  <si>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</si>
  <si>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</si>
  <si>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</si>
  <si>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</si>
  <si>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</si>
  <si>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</si>
  <si>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</si>
  <si>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</si>
  <si>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</si>
  <si>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</si>
  <si>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</si>
  <si>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</si>
  <si>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</si>
  <si>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</si>
  <si>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</si>
  <si>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</si>
  <si>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</si>
  <si>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</si>
  <si>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</si>
  <si>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</si>
  <si>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</si>
  <si>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</si>
  <si>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</si>
  <si>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</si>
  <si>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</si>
  <si>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</si>
  <si>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</si>
  <si>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</si>
  <si>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</si>
  <si>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</si>
  <si>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</si>
  <si>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</si>
  <si>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</si>
  <si>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</si>
  <si>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</si>
  <si>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</si>
  <si>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</si>
  <si>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</si>
  <si>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</si>
  <si>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</si>
  <si>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</si>
  <si>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</si>
  <si>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</si>
  <si>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</si>
  <si>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</si>
  <si>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</si>
  <si>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</si>
  <si>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</si>
  <si>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</si>
  <si>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</si>
  <si>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</si>
  <si>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</si>
  <si>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</si>
  <si>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</si>
  <si>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</si>
  <si>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</si>
  <si>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</si>
  <si>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</si>
  <si>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</si>
  <si>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</si>
  <si>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</si>
  <si>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</si>
  <si>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</si>
  <si>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</si>
  <si>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</si>
  <si>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</si>
  <si>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</si>
  <si>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</si>
  <si>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</si>
  <si>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</si>
  <si>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</si>
  <si>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</si>
  <si>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</si>
  <si>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</si>
  <si>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</si>
  <si>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</si>
  <si>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</si>
  <si>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</si>
  <si>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</si>
  <si>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</si>
  <si>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</si>
  <si>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</si>
  <si>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</si>
  <si>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</si>
  <si>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</si>
  <si>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</si>
  <si>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</si>
  <si>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</si>
  <si>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</si>
  <si>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</si>
  <si>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</si>
  <si>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</si>
  <si>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</si>
  <si>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</si>
  <si>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</si>
  <si>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</si>
  <si>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</si>
  <si>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</si>
  <si>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</si>
  <si>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</si>
  <si>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</si>
  <si>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</si>
  <si>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</si>
  <si>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</si>
  <si>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</si>
  <si>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</si>
  <si>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</si>
  <si>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</si>
  <si>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</si>
  <si>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</si>
  <si>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</si>
  <si>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</si>
  <si>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</si>
  <si>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</si>
  <si>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</si>
  <si>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</si>
  <si>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</si>
  <si>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</si>
  <si>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</si>
  <si>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</si>
  <si>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</si>
  <si>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</si>
  <si>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</si>
  <si>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</si>
  <si>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</si>
  <si>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</si>
  <si>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</si>
  <si>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</si>
  <si>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</si>
  <si>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</si>
  <si>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</si>
  <si>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</si>
  <si>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</si>
  <si>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</si>
  <si>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</si>
  <si>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</si>
  <si>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</si>
  <si>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</si>
  <si>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</si>
  <si>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</si>
  <si>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</si>
  <si>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</si>
  <si>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</si>
  <si>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</si>
  <si>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</si>
  <si>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</si>
  <si>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</si>
  <si>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</si>
  <si>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</si>
  <si>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</si>
  <si>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</si>
  <si>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</si>
  <si>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</si>
  <si>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</si>
  <si>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</si>
  <si>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</si>
  <si>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</si>
  <si>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</si>
  <si>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</si>
  <si>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</si>
  <si>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</si>
  <si>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</si>
  <si>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</si>
  <si>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</si>
  <si>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</si>
  <si>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</si>
  <si>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</si>
  <si>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</si>
  <si>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</si>
  <si>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</si>
  <si>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</si>
  <si>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</si>
  <si>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</si>
  <si>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</si>
  <si>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</si>
  <si>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</si>
  <si>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</si>
  <si>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</si>
  <si>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</si>
  <si>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</si>
  <si>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</si>
  <si>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</si>
  <si>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</si>
  <si>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</si>
  <si>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</si>
  <si>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</si>
  <si>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</si>
  <si>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</si>
  <si>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</si>
  <si>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</si>
  <si>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</si>
  <si>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</si>
  <si>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</si>
  <si>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</si>
  <si>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</si>
  <si>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</si>
  <si>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</si>
  <si>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</si>
  <si>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</si>
  <si>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</si>
  <si>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</si>
  <si>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</si>
  <si>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</si>
  <si>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</si>
  <si>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</si>
  <si>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</si>
  <si>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</si>
  <si>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</si>
  <si>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</si>
  <si>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</si>
  <si>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</si>
  <si>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</si>
  <si>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</si>
  <si>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</si>
  <si>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</si>
  <si>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</si>
  <si>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</si>
  <si>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</si>
  <si>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</si>
  <si>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</si>
  <si>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</si>
  <si>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</si>
  <si>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</si>
  <si>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</si>
  <si>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</si>
  <si>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</si>
  <si>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</si>
  <si>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</si>
  <si>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</si>
  <si>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</si>
  <si>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</si>
  <si>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</si>
  <si>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</si>
  <si>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</si>
  <si>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</si>
  <si>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</si>
  <si>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</si>
  <si>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</si>
  <si>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</si>
  <si>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</si>
  <si>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</si>
  <si>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</si>
  <si>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</si>
  <si>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</si>
  <si>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</si>
  <si>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</si>
  <si>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</si>
  <si>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</si>
  <si>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</si>
  <si>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</si>
  <si>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</si>
  <si>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</si>
  <si>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</si>
  <si>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</si>
  <si>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</si>
  <si>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</si>
  <si>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</si>
  <si>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</si>
  <si>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</si>
  <si>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</si>
  <si>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</si>
  <si>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</si>
  <si>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</si>
  <si>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</si>
  <si>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</si>
  <si>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</si>
  <si>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</si>
  <si>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</si>
  <si>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</si>
  <si>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</si>
  <si>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</si>
  <si>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</si>
  <si>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</si>
  <si>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</si>
  <si>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</si>
  <si>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</si>
  <si>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</si>
  <si>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</si>
  <si>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</si>
  <si>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</si>
  <si>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</si>
  <si>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</si>
  <si>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</si>
  <si>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</si>
  <si>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</si>
  <si>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</si>
  <si>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</si>
  <si>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</si>
  <si>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</si>
  <si>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</si>
  <si>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</si>
  <si>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</si>
  <si>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</si>
  <si>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</si>
  <si>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</si>
  <si>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</si>
  <si>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</si>
  <si>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</si>
  <si>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</si>
  <si>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</si>
  <si>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</si>
  <si>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</si>
  <si>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</si>
  <si>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</si>
  <si>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</si>
  <si>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</si>
  <si>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</si>
  <si>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</si>
  <si>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</si>
  <si>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</si>
  <si>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</si>
  <si>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</si>
  <si>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</si>
  <si>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</si>
  <si>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</si>
  <si>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</si>
  <si>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</si>
  <si>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</si>
  <si>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</si>
  <si>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</si>
  <si>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</si>
  <si>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</si>
  <si>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</si>
  <si>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</si>
  <si>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</si>
  <si>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</si>
  <si>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</si>
  <si>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</si>
  <si>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</si>
  <si>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</si>
  <si>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</si>
  <si>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</si>
  <si>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</si>
  <si>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</si>
  <si>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</si>
  <si>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</si>
  <si>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</si>
  <si>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</si>
  <si>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</si>
  <si>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</si>
  <si>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</si>
  <si>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</si>
  <si>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</si>
  <si>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</si>
  <si>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</si>
  <si>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</si>
  <si>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</si>
  <si>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</si>
  <si>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</si>
  <si>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</si>
  <si>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</si>
  <si>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</si>
  <si>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</si>
  <si>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</si>
  <si>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</si>
  <si>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</si>
  <si>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</si>
  <si>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</si>
  <si>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</si>
  <si>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</si>
  <si>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</si>
  <si>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</si>
  <si>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</si>
  <si>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</si>
  <si>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</si>
  <si>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</si>
  <si>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</si>
  <si>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</si>
  <si>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</si>
  <si>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</si>
  <si>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</si>
  <si>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</si>
  <si>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</si>
  <si>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</si>
  <si>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</si>
  <si>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</si>
  <si>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</si>
  <si>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</si>
  <si>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</si>
  <si>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</si>
  <si>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</si>
  <si>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</si>
  <si>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</si>
  <si>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</si>
  <si>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</si>
  <si>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</si>
  <si>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</si>
  <si>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</si>
  <si>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</si>
  <si>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</si>
  <si>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</si>
  <si>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</si>
  <si>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</si>
  <si>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</si>
  <si>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</si>
  <si>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</si>
  <si>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</si>
  <si>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</si>
  <si>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</si>
  <si>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</si>
  <si>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</si>
  <si>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</si>
  <si>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</si>
  <si>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</si>
  <si>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</si>
  <si>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</si>
  <si>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</si>
  <si>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</si>
  <si>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</si>
  <si>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</si>
  <si>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</si>
  <si>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</si>
  <si>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</si>
  <si>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</si>
  <si>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</si>
  <si>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</si>
  <si>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</si>
  <si>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</si>
  <si>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</si>
  <si>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</si>
  <si>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</si>
  <si>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</si>
  <si>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</si>
  <si>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</si>
  <si>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</si>
  <si>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</si>
  <si>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</si>
  <si>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</si>
  <si>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</si>
  <si>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</si>
  <si>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</si>
  <si>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</si>
  <si>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</si>
  <si>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</si>
  <si>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</si>
  <si>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</si>
  <si>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</si>
  <si>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</si>
  <si>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</si>
  <si>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</si>
  <si>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</si>
  <si>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</si>
  <si>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</si>
  <si>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</si>
  <si>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</si>
  <si>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</si>
  <si>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</si>
  <si>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</si>
  <si>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</si>
  <si>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</si>
  <si>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</si>
  <si>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</si>
  <si>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</si>
  <si>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</si>
  <si>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</si>
  <si>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</si>
  <si>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</si>
  <si>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</si>
  <si>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</si>
  <si>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</si>
  <si>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</si>
  <si>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</si>
  <si>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</si>
  <si>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</si>
  <si>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</si>
  <si>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</si>
  <si>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</si>
  <si>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</si>
  <si>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</si>
  <si>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</si>
  <si>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</si>
  <si>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</si>
  <si>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</si>
  <si>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</si>
  <si>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</si>
  <si>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</si>
  <si>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</si>
  <si>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</si>
  <si>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</si>
  <si>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</si>
  <si>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</si>
  <si>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</si>
  <si>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</si>
  <si>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</si>
  <si>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</si>
  <si>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</si>
  <si>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</si>
  <si>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</si>
  <si>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</si>
  <si>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</si>
  <si>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</si>
  <si>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</si>
  <si>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</si>
  <si>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</si>
  <si>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</si>
  <si>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</si>
  <si>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</si>
  <si>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</si>
  <si>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</si>
  <si>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</si>
  <si>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</si>
  <si>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</si>
  <si>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</si>
  <si>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</si>
  <si>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</si>
  <si>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</si>
  <si>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</si>
  <si>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</si>
  <si>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</si>
  <si>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</si>
  <si>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</si>
  <si>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</si>
  <si>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</si>
  <si>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</si>
  <si>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</si>
  <si>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</si>
  <si>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</si>
  <si>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</si>
  <si>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</si>
  <si>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</si>
  <si>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</si>
  <si>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</si>
  <si>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</si>
  <si>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</si>
  <si>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</si>
  <si>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</si>
  <si>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</si>
  <si>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</si>
  <si>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</si>
  <si>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</si>
  <si>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</si>
  <si>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</si>
  <si>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</si>
  <si>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</si>
  <si>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</si>
  <si>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</si>
  <si>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</si>
  <si>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</si>
  <si>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</si>
  <si>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</si>
  <si>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</si>
  <si>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</si>
  <si>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</si>
  <si>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</si>
  <si>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</si>
  <si>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</si>
  <si>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</si>
  <si>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</si>
  <si>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</si>
  <si>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</si>
  <si>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</si>
  <si>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</si>
  <si>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</si>
  <si>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</si>
  <si>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</si>
  <si>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</si>
  <si>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</si>
  <si>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</si>
  <si>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</si>
  <si>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</si>
  <si>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</si>
  <si>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</si>
  <si>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</si>
  <si>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</si>
  <si>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</si>
  <si>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</si>
  <si>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</si>
  <si>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</si>
  <si>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</si>
  <si>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</si>
  <si>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</si>
  <si>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</si>
  <si>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</si>
  <si>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</si>
  <si>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</si>
  <si>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</si>
  <si>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</si>
  <si>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</si>
  <si>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</si>
  <si>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</si>
  <si>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</si>
  <si>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</si>
  <si>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</si>
  <si>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</si>
  <si>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</si>
  <si>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</si>
  <si>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</si>
  <si>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</si>
  <si>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</si>
  <si>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</si>
  <si>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</si>
  <si>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</si>
  <si>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</si>
  <si>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</si>
  <si>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</si>
  <si>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</si>
  <si>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</si>
  <si>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</si>
  <si>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</si>
  <si>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</si>
  <si>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</si>
  <si>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</si>
  <si>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</si>
  <si>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</si>
  <si>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</si>
  <si>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</si>
  <si>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</si>
  <si>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</si>
  <si>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</si>
  <si>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</si>
  <si>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</si>
  <si>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</si>
  <si>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</si>
  <si>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</si>
  <si>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</si>
  <si>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</si>
  <si>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</si>
  <si>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</si>
  <si>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</si>
  <si>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</si>
  <si>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</si>
  <si>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</si>
  <si>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</si>
  <si>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</si>
  <si>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</si>
  <si>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</si>
  <si>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</si>
  <si>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</si>
  <si>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</si>
  <si>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</si>
  <si>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</si>
  <si>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</si>
  <si>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</si>
  <si>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</si>
  <si>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</si>
  <si>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</si>
  <si>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</si>
  <si>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</si>
  <si>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</si>
  <si>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</si>
  <si>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</si>
  <si>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</si>
  <si>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</si>
  <si>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</si>
  <si>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</si>
  <si>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</si>
  <si>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</si>
  <si>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</si>
  <si>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</si>
  <si>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</si>
  <si>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</si>
  <si>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</si>
  <si>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</si>
  <si>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</si>
  <si>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</si>
  <si>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</si>
  <si>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</si>
  <si>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</si>
  <si>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</si>
  <si>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</si>
  <si>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</si>
  <si>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</si>
  <si>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</si>
  <si>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</si>
  <si>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</si>
  <si>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</si>
  <si>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</si>
  <si>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</si>
  <si>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</si>
  <si>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</si>
  <si>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</si>
  <si>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</si>
  <si>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</si>
  <si>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</si>
  <si>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</si>
  <si>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</si>
  <si>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</si>
  <si>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</si>
  <si>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</si>
  <si>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</si>
  <si>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</si>
  <si>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</si>
  <si>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</si>
  <si>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</si>
  <si>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</si>
  <si>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</si>
  <si>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</si>
  <si>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</si>
  <si>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</si>
  <si>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</si>
  <si>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</si>
  <si>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</si>
  <si>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</si>
  <si>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</si>
  <si>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</si>
  <si>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</si>
  <si>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</si>
  <si>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</si>
  <si>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</si>
  <si>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</si>
  <si>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</si>
  <si>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</si>
  <si>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</si>
  <si>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</si>
  <si>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</si>
  <si>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</si>
  <si>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</si>
  <si>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</si>
  <si>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</si>
  <si>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</si>
  <si>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</si>
  <si>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</si>
  <si>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</si>
  <si>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</si>
  <si>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</si>
  <si>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</si>
  <si>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</si>
  <si>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</si>
  <si>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</si>
  <si>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</si>
  <si>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</si>
  <si>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</si>
  <si>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</si>
  <si>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</si>
  <si>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</si>
  <si>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</si>
  <si>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</si>
  <si>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</si>
  <si>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</si>
  <si>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</si>
  <si>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</si>
  <si>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</si>
  <si>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</si>
  <si>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</si>
  <si>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</si>
  <si>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</si>
  <si>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</si>
  <si>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</si>
  <si>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</si>
  <si>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</si>
  <si>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</si>
  <si>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</si>
  <si>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</si>
  <si>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</si>
  <si>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</si>
  <si>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</si>
  <si>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</si>
  <si>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</si>
  <si>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</si>
  <si>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</si>
  <si>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</si>
  <si>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</si>
  <si>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</si>
  <si>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</si>
  <si>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</si>
  <si>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</si>
  <si>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</si>
  <si>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</si>
  <si>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</si>
  <si>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</si>
  <si>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</si>
  <si>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</si>
  <si>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</si>
  <si>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</si>
  <si>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</si>
  <si>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</si>
  <si>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</si>
  <si>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</si>
  <si>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</si>
  <si>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</si>
  <si>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</si>
  <si>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</si>
  <si>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</si>
  <si>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</si>
  <si>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</si>
  <si>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</si>
  <si>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</si>
  <si>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</si>
  <si>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</si>
  <si>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</si>
  <si>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</si>
  <si>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</si>
  <si>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</si>
  <si>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</si>
  <si>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</si>
  <si>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</si>
  <si>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</si>
  <si>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</si>
  <si>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</si>
  <si>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</si>
  <si>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</si>
  <si>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</si>
  <si>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</si>
  <si>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</si>
  <si>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</si>
  <si>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</si>
  <si>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</si>
  <si>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</si>
  <si>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</si>
  <si>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</si>
  <si>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</si>
  <si>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</si>
  <si>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</si>
  <si>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</si>
  <si>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</si>
  <si>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</si>
  <si>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</si>
  <si>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</si>
  <si>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</si>
  <si>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</si>
  <si>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</si>
  <si>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</si>
  <si>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</si>
  <si>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</si>
  <si>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</si>
  <si>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</si>
  <si>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</si>
  <si>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</si>
  <si>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</si>
  <si>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</si>
  <si>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</si>
  <si>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</si>
  <si>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</si>
  <si>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</si>
  <si>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</si>
  <si>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</si>
  <si>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</si>
  <si>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</si>
  <si>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</si>
  <si>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</si>
  <si>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</si>
  <si>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</si>
  <si>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</si>
  <si>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</si>
  <si>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</si>
  <si>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</si>
  <si>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</si>
  <si>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</si>
  <si>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</si>
  <si>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</si>
  <si>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</si>
  <si>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</si>
  <si>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</si>
  <si>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</si>
  <si>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</si>
  <si>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</si>
  <si>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</si>
  <si>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</si>
  <si>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</si>
  <si>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</si>
  <si>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</si>
  <si>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</si>
  <si>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</si>
  <si>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</si>
  <si>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</si>
  <si>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</si>
  <si>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</si>
  <si>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</si>
  <si>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</si>
  <si>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</si>
  <si>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</si>
  <si>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</si>
  <si>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</si>
  <si>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</si>
  <si>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</si>
  <si>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</si>
  <si>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</si>
  <si>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</si>
  <si>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</si>
  <si>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</si>
  <si>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</si>
  <si>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</si>
  <si>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</si>
  <si>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</si>
  <si>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</si>
  <si>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</si>
  <si>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</si>
  <si>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</si>
  <si>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</si>
  <si>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</si>
  <si>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</si>
  <si>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</si>
  <si>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</si>
  <si>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</si>
  <si>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</si>
  <si>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</si>
  <si>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</si>
  <si>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</si>
  <si>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</si>
  <si>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</si>
  <si>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</si>
  <si>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</si>
  <si>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</si>
  <si>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</si>
  <si>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</si>
  <si>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</si>
  <si>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</si>
  <si>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</si>
  <si>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</si>
  <si>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</si>
  <si>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</si>
  <si>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</si>
  <si>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</si>
  <si>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</si>
  <si>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</si>
  <si>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</si>
  <si>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</si>
  <si>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</si>
  <si>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</si>
  <si>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</si>
  <si>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</si>
  <si>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</si>
  <si>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</si>
  <si>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</si>
  <si>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</si>
  <si>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</si>
  <si>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</si>
  <si>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</si>
  <si>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</si>
  <si>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</si>
  <si>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</si>
  <si>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</si>
  <si>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</si>
  <si>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</si>
  <si>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</si>
  <si>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</si>
  <si>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</si>
  <si>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</si>
  <si>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</si>
  <si>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</si>
  <si>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</si>
  <si>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</si>
  <si>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</si>
  <si>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</si>
  <si>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</si>
  <si>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</si>
  <si>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</si>
  <si>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</si>
  <si>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</si>
  <si>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</si>
  <si>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</si>
  <si>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</si>
  <si>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</si>
  <si>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</si>
  <si>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</si>
  <si>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</si>
  <si>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</si>
  <si>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</si>
  <si>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</si>
  <si>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</si>
  <si>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</si>
  <si>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</si>
  <si>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</si>
  <si>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</si>
  <si>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</si>
  <si>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</si>
  <si>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</si>
  <si>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</si>
  <si>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</si>
  <si>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</si>
  <si>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</si>
  <si>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</si>
  <si>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</si>
  <si>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</si>
  <si>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</si>
  <si>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</si>
  <si>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</si>
  <si>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</si>
  <si>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</si>
  <si>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</si>
  <si>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</si>
  <si>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</si>
  <si>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</si>
  <si>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</si>
  <si>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</si>
  <si>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</si>
  <si>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</si>
  <si>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</si>
  <si>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</si>
  <si>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</si>
  <si>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</si>
  <si>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</si>
  <si>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</si>
  <si>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</si>
  <si>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</si>
  <si>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</si>
  <si>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</si>
  <si>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</si>
  <si>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</si>
  <si>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</si>
  <si>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</si>
  <si>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</si>
  <si>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</si>
  <si>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</si>
  <si>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</si>
  <si>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</si>
  <si>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</si>
  <si>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</si>
  <si>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</si>
  <si>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</si>
  <si>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</si>
  <si>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</si>
  <si>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</si>
  <si>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</si>
  <si>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</si>
  <si>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</si>
  <si>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</si>
  <si>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</si>
  <si>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</si>
  <si>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</si>
  <si>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</si>
  <si>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</si>
  <si>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</si>
  <si>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</si>
  <si>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</si>
  <si>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</si>
  <si>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</si>
  <si>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</si>
  <si>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</si>
  <si>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</si>
  <si>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</si>
  <si>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</si>
  <si>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</si>
  <si>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</si>
  <si>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</si>
  <si>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</si>
  <si>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</si>
  <si>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</si>
  <si>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</si>
  <si>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</si>
  <si>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</si>
  <si>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</si>
  <si>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</si>
  <si>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</si>
  <si>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</si>
  <si>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</si>
  <si>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</si>
  <si>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</si>
  <si>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</si>
  <si>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</si>
  <si>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</si>
  <si>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</si>
  <si>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</si>
  <si>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</si>
  <si>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</si>
  <si>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</si>
  <si>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</si>
  <si>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</si>
  <si>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</si>
  <si>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</si>
  <si>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</si>
  <si>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</si>
  <si>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</si>
  <si>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</si>
  <si>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</si>
  <si>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</si>
  <si>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</si>
  <si>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</si>
  <si>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</si>
  <si>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</si>
  <si>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</si>
  <si>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</si>
  <si>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</si>
  <si>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</si>
  <si>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</si>
  <si>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</si>
  <si>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</si>
  <si>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</si>
  <si>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</si>
  <si>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</si>
  <si>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</si>
  <si>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</si>
  <si>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</si>
  <si>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</si>
  <si>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</si>
  <si>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</si>
  <si>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</si>
  <si>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</si>
  <si>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</si>
  <si>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</si>
  <si>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</si>
  <si>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</si>
  <si>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</si>
  <si>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</si>
  <si>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</si>
  <si>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</si>
  <si>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</si>
  <si>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</si>
  <si>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</si>
  <si>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</si>
  <si>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</si>
  <si>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</si>
  <si>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</si>
  <si>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</si>
  <si>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</si>
  <si>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</si>
  <si>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</si>
  <si>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</si>
  <si>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</si>
  <si>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</si>
  <si>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</si>
  <si>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</si>
  <si>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</si>
  <si>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</si>
  <si>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</si>
  <si>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</si>
  <si>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</si>
  <si>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</si>
  <si>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</si>
  <si>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</si>
  <si>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</si>
  <si>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</si>
  <si>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</si>
  <si>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</si>
  <si>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</si>
  <si>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</si>
  <si>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</si>
  <si>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</si>
  <si>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</si>
  <si>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</si>
  <si>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</si>
  <si>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</si>
  <si>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</si>
  <si>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</si>
  <si>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</si>
  <si>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</si>
  <si>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</si>
  <si>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</si>
  <si>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</si>
  <si>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</si>
  <si>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</si>
  <si>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</si>
  <si>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</si>
  <si>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</si>
  <si>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</si>
  <si>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</si>
  <si>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</si>
  <si>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</si>
  <si>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</si>
  <si>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</si>
  <si>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</si>
  <si>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</si>
  <si>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</si>
  <si>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</si>
  <si>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</si>
  <si>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</si>
  <si>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</si>
  <si>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</si>
  <si>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</si>
  <si>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</si>
  <si>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</si>
  <si>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</si>
  <si>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</si>
  <si>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</si>
  <si>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</si>
  <si>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</si>
  <si>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</si>
  <si>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</si>
  <si>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</si>
  <si>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</si>
  <si>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</si>
  <si>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</si>
  <si>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</si>
  <si>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</si>
  <si>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</si>
  <si>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</si>
  <si>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</si>
  <si>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</si>
  <si>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</si>
  <si>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</si>
  <si>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</si>
  <si>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</si>
  <si>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</si>
  <si>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</si>
  <si>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</si>
  <si>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</si>
  <si>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</si>
  <si>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</si>
  <si>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</si>
  <si>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</si>
  <si>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</si>
  <si>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</si>
  <si>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</si>
  <si>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</si>
  <si>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</si>
  <si>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</si>
  <si>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</si>
  <si>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</si>
  <si>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</si>
  <si>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</si>
  <si>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</si>
  <si>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</si>
  <si>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</si>
  <si>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</si>
  <si>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</si>
  <si>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</si>
  <si>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</si>
  <si>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</si>
  <si>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</si>
  <si>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</si>
  <si>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</si>
  <si>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</si>
  <si>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</si>
  <si>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</si>
  <si>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</si>
  <si>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</si>
  <si>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</si>
  <si>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</si>
  <si>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</si>
  <si>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</si>
  <si>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</si>
  <si>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</si>
  <si>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</si>
  <si>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</si>
  <si>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</si>
  <si>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</si>
  <si>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</si>
  <si>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</si>
  <si>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</si>
  <si>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</si>
  <si>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</si>
  <si>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</si>
  <si>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</si>
  <si>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</si>
  <si>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</si>
  <si>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</si>
  <si>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</si>
  <si>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</si>
  <si>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</si>
  <si>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</si>
  <si>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</si>
  <si>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</si>
  <si>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</si>
  <si>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</si>
  <si>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</si>
  <si>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</si>
  <si>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</si>
  <si>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</si>
  <si>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</si>
  <si>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</si>
  <si>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</si>
  <si>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</si>
  <si>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</si>
  <si>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</si>
  <si>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</si>
  <si>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</si>
  <si>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</si>
  <si>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</si>
  <si>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</si>
  <si>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</si>
  <si>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</si>
  <si>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</si>
  <si>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</si>
  <si>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</si>
  <si>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</si>
  <si>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</si>
  <si>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</si>
  <si>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</si>
  <si>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</si>
  <si>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</si>
  <si>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</si>
  <si>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</si>
  <si>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</si>
  <si>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</si>
  <si>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</si>
  <si>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</si>
  <si>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</si>
  <si>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</si>
  <si>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</si>
  <si>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</si>
  <si>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</si>
  <si>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</si>
  <si>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</si>
  <si>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</si>
  <si>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</si>
  <si>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</si>
  <si>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</si>
  <si>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</si>
  <si>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</si>
  <si>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</si>
  <si>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</si>
  <si>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</si>
  <si>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</si>
  <si>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</si>
  <si>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</si>
  <si>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</si>
  <si>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</si>
  <si>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</si>
  <si>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</si>
  <si>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</si>
  <si>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</si>
  <si>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</si>
  <si>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</si>
  <si>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</si>
  <si>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</si>
  <si>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</si>
  <si>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</si>
  <si>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</si>
  <si>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</si>
  <si>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</si>
  <si>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</si>
  <si>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</si>
  <si>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</si>
  <si>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</si>
  <si>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</si>
  <si>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</si>
  <si>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</si>
  <si>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</si>
  <si>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</si>
  <si>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</si>
  <si>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</si>
  <si>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</si>
  <si>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</si>
  <si>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</si>
  <si>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</si>
  <si>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</si>
  <si>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</si>
  <si>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</si>
  <si>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</si>
  <si>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</si>
  <si>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</si>
  <si>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</si>
  <si>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</si>
  <si>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</si>
  <si>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</si>
  <si>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</si>
  <si>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</si>
  <si>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</si>
  <si>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</si>
  <si>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</si>
  <si>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</si>
  <si>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</si>
  <si>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</si>
  <si>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</si>
  <si>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</si>
  <si>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</si>
  <si>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</si>
  <si>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</si>
  <si>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</si>
  <si>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</si>
  <si>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</si>
  <si>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</si>
  <si>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</si>
  <si>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</si>
  <si>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</si>
  <si>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</si>
  <si>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</si>
  <si>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</si>
  <si>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</si>
  <si>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</si>
  <si>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</si>
  <si>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</si>
  <si>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</si>
  <si>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</si>
  <si>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</si>
  <si>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</si>
  <si>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</si>
  <si>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</si>
  <si>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</si>
  <si>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</si>
  <si>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</si>
  <si>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</si>
  <si>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</si>
  <si>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</si>
  <si>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</si>
  <si>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</si>
  <si>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</si>
  <si>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</si>
  <si>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</si>
  <si>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</si>
  <si>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</si>
  <si>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</si>
  <si>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</si>
  <si>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</si>
  <si>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</si>
  <si>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</si>
  <si>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</si>
  <si>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</si>
  <si>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</si>
  <si>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</si>
  <si>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</si>
  <si>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</si>
  <si>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</si>
  <si>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</si>
  <si>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</si>
  <si>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</si>
  <si>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</si>
  <si>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</si>
  <si>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</si>
  <si>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</si>
  <si>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</si>
  <si>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</si>
  <si>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</si>
  <si>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</si>
  <si>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</si>
  <si>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</si>
  <si>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</si>
  <si>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</si>
  <si>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</si>
  <si>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</si>
  <si>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</si>
  <si>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</si>
  <si>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</si>
  <si>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</si>
  <si>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</si>
  <si>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</si>
  <si>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</si>
  <si>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</si>
  <si>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</si>
  <si>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</si>
  <si>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</si>
  <si>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</si>
  <si>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</si>
  <si>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</si>
  <si>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</si>
  <si>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</si>
  <si>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</si>
  <si>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</si>
  <si>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</si>
  <si>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</si>
  <si>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</si>
  <si>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</si>
  <si>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</si>
  <si>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</si>
  <si>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</si>
  <si>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</si>
  <si>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</si>
  <si>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</si>
  <si>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</si>
  <si>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</si>
  <si>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</si>
  <si>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</si>
  <si>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</si>
  <si>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</si>
  <si>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</si>
  <si>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</si>
  <si>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</si>
  <si>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</si>
  <si>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</si>
  <si>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</si>
  <si>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</si>
  <si>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</si>
  <si>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</si>
  <si>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</si>
  <si>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</si>
  <si>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</si>
  <si>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</si>
  <si>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</si>
  <si>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</si>
  <si>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</si>
  <si>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</si>
  <si>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</si>
  <si>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</si>
  <si>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</si>
  <si>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</si>
  <si>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</si>
  <si>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</si>
  <si>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</si>
  <si>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</si>
  <si>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</si>
  <si>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</si>
  <si>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</si>
  <si>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</si>
  <si>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</si>
  <si>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</si>
  <si>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</si>
  <si>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</si>
  <si>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</si>
  <si>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</si>
  <si>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</si>
  <si>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</si>
  <si>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</si>
  <si>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</si>
  <si>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</si>
  <si>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</si>
  <si>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</si>
  <si>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</si>
  <si>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</si>
  <si>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</si>
  <si>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</si>
  <si>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</si>
  <si>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</si>
  <si>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</si>
  <si>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</si>
  <si>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</si>
  <si>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</si>
  <si>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</si>
  <si>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</si>
  <si>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</si>
  <si>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</si>
  <si>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</si>
  <si>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</si>
  <si>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</si>
  <si>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</si>
  <si>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</si>
  <si>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</si>
  <si>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</si>
  <si>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</si>
  <si>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</si>
  <si>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</si>
  <si>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</si>
  <si>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</si>
  <si>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</si>
  <si>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</si>
  <si>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</si>
  <si>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</si>
  <si>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</si>
  <si>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</si>
  <si>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</si>
  <si>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</si>
  <si>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</si>
  <si>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</si>
  <si>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</si>
  <si>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</si>
  <si>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</si>
  <si>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</si>
  <si>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</si>
  <si>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</si>
  <si>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</si>
  <si>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</si>
  <si>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</si>
  <si>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</si>
  <si>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</si>
  <si>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</si>
  <si>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</si>
  <si>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</si>
  <si>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</si>
  <si>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</si>
  <si>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</si>
  <si>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</si>
  <si>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</si>
  <si>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</si>
  <si>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</si>
  <si>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</si>
  <si>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</si>
  <si>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</si>
  <si>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</si>
  <si>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</si>
  <si>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</si>
  <si>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</si>
  <si>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</si>
  <si>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</si>
  <si>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</si>
  <si>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</si>
  <si>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</si>
  <si>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</si>
  <si>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</si>
  <si>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</si>
  <si>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</si>
  <si>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</si>
  <si>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</si>
  <si>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</si>
  <si>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</si>
  <si>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</si>
  <si>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</si>
  <si>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</si>
  <si>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</si>
  <si>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</si>
  <si>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</si>
  <si>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</si>
  <si>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</si>
  <si>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</si>
  <si>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</si>
  <si>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</si>
  <si>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</si>
  <si>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</si>
  <si>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</si>
  <si>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</si>
  <si>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</si>
  <si>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</si>
  <si>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</si>
  <si>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</si>
  <si>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</si>
  <si>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</si>
  <si>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</si>
  <si>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</si>
  <si>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</si>
  <si>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</si>
  <si>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</si>
  <si>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</si>
  <si>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</si>
  <si>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</si>
  <si>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</si>
  <si>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</si>
  <si>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</si>
  <si>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</si>
  <si>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</si>
  <si>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</si>
  <si>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</si>
  <si>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</si>
  <si>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</si>
  <si>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</si>
  <si>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</si>
  <si>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</si>
  <si>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</si>
  <si>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</si>
  <si>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</si>
  <si>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</si>
  <si>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</si>
  <si>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</si>
  <si>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</si>
  <si>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</si>
  <si>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</si>
  <si>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</si>
  <si>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</si>
  <si>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</si>
  <si>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</si>
  <si>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</si>
  <si>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</si>
  <si>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</si>
  <si>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</si>
  <si>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</si>
  <si>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</si>
  <si>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</si>
  <si>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</si>
  <si>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</si>
  <si>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</si>
  <si>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</si>
  <si>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</si>
  <si>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</si>
  <si>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</si>
  <si>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</si>
  <si>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</si>
  <si>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</si>
  <si>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</si>
  <si>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</si>
  <si>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</si>
  <si>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</si>
  <si>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</si>
  <si>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</si>
  <si>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</si>
  <si>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</si>
  <si>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</si>
  <si>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</si>
  <si>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</si>
  <si>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</si>
  <si>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</si>
  <si>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</si>
  <si>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</si>
  <si>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</si>
  <si>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</si>
  <si>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</si>
  <si>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</si>
  <si>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</si>
  <si>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</si>
  <si>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</si>
  <si>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</si>
  <si>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</si>
  <si>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</si>
  <si>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</si>
  <si>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</si>
  <si>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</si>
  <si>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</si>
  <si>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</si>
  <si>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</si>
  <si>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</si>
  <si>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</si>
  <si>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</si>
  <si>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</si>
  <si>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</si>
  <si>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</si>
  <si>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</si>
  <si>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</si>
  <si>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</si>
  <si>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</si>
  <si>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</si>
  <si>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</si>
  <si>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</si>
  <si>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</si>
  <si>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</si>
  <si>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</si>
  <si>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</si>
  <si>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</si>
  <si>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</si>
  <si>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</si>
  <si>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</si>
  <si>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</si>
  <si>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</si>
  <si>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</si>
  <si>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</si>
  <si>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</si>
  <si>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</si>
  <si>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</si>
  <si>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</si>
  <si>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</si>
  <si>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</si>
  <si>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</si>
  <si>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</si>
  <si>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</si>
  <si>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</si>
  <si>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</si>
  <si>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</si>
  <si>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</si>
  <si>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</si>
  <si>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</si>
  <si>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</si>
  <si>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</si>
  <si>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</si>
  <si>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</si>
  <si>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</si>
  <si>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</si>
  <si>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</si>
  <si>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</si>
  <si>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</si>
  <si>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</si>
  <si>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</si>
  <si>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</si>
  <si>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</si>
  <si>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</si>
  <si>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</si>
  <si>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</si>
  <si>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</si>
  <si>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</si>
  <si>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</si>
  <si>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</si>
  <si>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</si>
  <si>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</si>
  <si>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</si>
  <si>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</si>
  <si>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</si>
  <si>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</si>
  <si>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</si>
  <si>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</si>
  <si>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</si>
  <si>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</si>
  <si>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</si>
  <si>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</si>
  <si>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</si>
  <si>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</si>
  <si>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</si>
  <si>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</si>
  <si>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</si>
  <si>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</si>
  <si>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</si>
  <si>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</si>
  <si>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</si>
  <si>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</si>
  <si>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</si>
  <si>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</si>
  <si>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</si>
  <si>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</si>
  <si>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</si>
  <si>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</si>
  <si>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</si>
  <si>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</si>
  <si>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</si>
  <si>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</si>
  <si>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</si>
  <si>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</si>
  <si>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</si>
  <si>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</si>
  <si>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</si>
  <si>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</si>
  <si>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</si>
  <si>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</si>
  <si>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</si>
  <si>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</si>
  <si>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</si>
  <si>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</si>
  <si>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</si>
  <si>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</si>
  <si>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</si>
  <si>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</si>
  <si>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</si>
  <si>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</si>
  <si>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</si>
  <si>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</si>
  <si>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</si>
  <si>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</si>
  <si>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</si>
  <si>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</si>
  <si>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</si>
  <si>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</si>
  <si>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</si>
  <si>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</si>
  <si>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</si>
  <si>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</si>
  <si>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</si>
  <si>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</si>
  <si>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</si>
  <si>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</si>
  <si>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</si>
  <si>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</si>
  <si>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</si>
  <si>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</si>
  <si>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</si>
  <si>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</si>
  <si>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</si>
  <si>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</si>
  <si>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</si>
  <si>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</si>
  <si>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</si>
  <si>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</si>
  <si>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</si>
  <si>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</si>
  <si>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</si>
  <si>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</si>
  <si>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</si>
  <si>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</si>
  <si>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</si>
  <si>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</si>
  <si>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</si>
  <si>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</si>
  <si>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</si>
  <si>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</si>
  <si>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</si>
  <si>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</si>
  <si>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</si>
  <si>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</si>
  <si>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</si>
  <si>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</si>
  <si>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</si>
  <si>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</si>
  <si>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</si>
  <si>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</si>
  <si>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</si>
  <si>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</si>
  <si>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</si>
  <si>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</si>
  <si>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</si>
  <si>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</si>
  <si>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</si>
  <si>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</si>
  <si>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</si>
  <si>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</si>
  <si>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</si>
  <si>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</si>
  <si>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</si>
  <si>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</si>
  <si>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</si>
  <si>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</si>
  <si>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</si>
  <si>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</si>
  <si>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</si>
  <si>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</si>
  <si>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</si>
  <si>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</si>
  <si>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</si>
  <si>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</si>
  <si>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</si>
  <si>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</si>
  <si>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</si>
  <si>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</si>
  <si>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</si>
  <si>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</si>
  <si>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</si>
  <si>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</si>
  <si>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</si>
  <si>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</si>
  <si>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</si>
  <si>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</si>
  <si>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</si>
  <si>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</si>
  <si>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</si>
  <si>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</si>
  <si>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</si>
  <si>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</si>
  <si>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</si>
  <si>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</si>
  <si>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</si>
  <si>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</si>
  <si>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</si>
  <si>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</si>
  <si>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</si>
  <si>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</si>
  <si>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</si>
  <si>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</si>
  <si>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</si>
  <si>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</si>
  <si>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</si>
  <si>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</si>
  <si>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</si>
  <si>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</si>
  <si>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</si>
  <si>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</si>
  <si>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</si>
  <si>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</si>
  <si>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</si>
  <si>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</si>
  <si>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</si>
  <si>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</si>
  <si>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</si>
  <si>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</si>
  <si>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</si>
  <si>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</si>
  <si>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</si>
  <si>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</si>
  <si>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</si>
  <si>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</si>
  <si>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</si>
  <si>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</si>
  <si>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</si>
  <si>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</si>
  <si>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</si>
  <si>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</si>
  <si>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</si>
  <si>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</si>
  <si>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</si>
  <si>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</si>
  <si>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</si>
  <si>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</si>
  <si>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</si>
  <si>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</si>
  <si>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</si>
  <si>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</si>
  <si>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</si>
  <si>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</si>
  <si>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</si>
  <si>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</si>
  <si>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</si>
  <si>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</si>
  <si>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</si>
  <si>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</si>
  <si>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</si>
  <si>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</si>
  <si>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</si>
  <si>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</si>
  <si>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</si>
  <si>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</si>
  <si>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</si>
  <si>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</si>
  <si>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</si>
  <si>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</si>
  <si>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</si>
  <si>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</si>
  <si>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</si>
  <si>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</si>
  <si>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</si>
  <si>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</si>
  <si>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</si>
  <si>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</si>
  <si>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</si>
  <si>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</si>
  <si>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</si>
  <si>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</si>
  <si>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</si>
  <si>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</si>
  <si>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</si>
  <si>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</si>
  <si>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</si>
  <si>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</si>
  <si>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</si>
  <si>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</si>
  <si>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</si>
  <si>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</si>
  <si>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</si>
  <si>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</si>
  <si>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</si>
  <si>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</si>
  <si>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</si>
  <si>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</si>
  <si>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</si>
  <si>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</si>
  <si>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</si>
  <si>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</si>
  <si>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</si>
  <si>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</si>
  <si>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</si>
  <si>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</si>
  <si>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</si>
  <si>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</si>
  <si>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</si>
  <si>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</si>
  <si>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</si>
  <si>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</si>
  <si>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</si>
  <si>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</si>
  <si>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</si>
  <si>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</si>
  <si>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</si>
  <si>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</si>
  <si>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</si>
  <si>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</si>
  <si>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</si>
  <si>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</si>
  <si>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</si>
  <si>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</si>
  <si>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</si>
  <si>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</si>
  <si>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</si>
  <si>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</si>
  <si>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</si>
  <si>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</si>
  <si>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</si>
  <si>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</si>
  <si>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</si>
  <si>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</si>
  <si>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</si>
  <si>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</si>
  <si>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</si>
  <si>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</si>
  <si>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</si>
  <si>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</si>
  <si>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</si>
  <si>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</si>
  <si>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</si>
  <si>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</si>
  <si>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</si>
  <si>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</si>
  <si>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</si>
  <si>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</si>
  <si>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</si>
  <si>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</si>
  <si>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</si>
  <si>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</si>
  <si>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</si>
  <si>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</si>
  <si>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</si>
  <si>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</si>
  <si>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</si>
  <si>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</si>
  <si>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</si>
  <si>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</si>
  <si>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</si>
  <si>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</si>
  <si>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</si>
  <si>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</si>
  <si>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</si>
  <si>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</si>
  <si>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</si>
  <si>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</si>
  <si>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</si>
  <si>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</si>
  <si>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</si>
  <si>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</si>
  <si>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</si>
  <si>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</si>
  <si>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</si>
  <si>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</si>
  <si>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</si>
  <si>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</si>
  <si>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</si>
  <si>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</si>
  <si>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</si>
  <si>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</si>
  <si>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</si>
  <si>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</si>
  <si>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</si>
  <si>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</si>
  <si>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</si>
  <si>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</si>
  <si>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</si>
  <si>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</si>
  <si>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</si>
  <si>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</si>
  <si>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</si>
  <si>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</si>
  <si>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</si>
  <si>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</si>
  <si>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</si>
  <si>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</si>
  <si>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</si>
  <si>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</si>
  <si>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</si>
  <si>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</si>
  <si>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</si>
  <si>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</si>
  <si>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</si>
  <si>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</si>
  <si>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</si>
  <si>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</si>
  <si>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</si>
  <si>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</si>
  <si>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</si>
  <si>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</si>
  <si>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</si>
  <si>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</si>
  <si>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</si>
  <si>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</si>
  <si>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</si>
  <si>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</si>
  <si>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</si>
  <si>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</si>
  <si>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</si>
  <si>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</si>
  <si>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</si>
  <si>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</si>
  <si>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</si>
  <si>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</si>
  <si>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</si>
  <si>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</si>
  <si>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</si>
  <si>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</si>
  <si>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</si>
  <si>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</si>
  <si>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</si>
  <si>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</si>
  <si>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</si>
  <si>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</si>
  <si>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</si>
  <si>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</si>
  <si>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</si>
  <si>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</si>
  <si>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</si>
  <si>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</si>
  <si>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</si>
  <si>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</si>
  <si>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</si>
  <si>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</si>
  <si>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</si>
  <si>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</si>
  <si>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</si>
  <si>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</si>
  <si>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</si>
  <si>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</si>
  <si>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</si>
  <si>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</si>
  <si>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</si>
  <si>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</si>
  <si>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</si>
  <si>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</si>
  <si>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</si>
  <si>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</si>
  <si>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</si>
  <si>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</si>
  <si>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</si>
  <si>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</si>
  <si>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</si>
  <si>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</si>
  <si>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</si>
  <si>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</si>
  <si>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</si>
  <si>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</si>
  <si>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</si>
  <si>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</si>
  <si>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</si>
  <si>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</si>
  <si>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</si>
  <si>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</si>
  <si>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</si>
  <si>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</si>
  <si>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</si>
  <si>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</si>
  <si>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</si>
  <si>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</si>
  <si>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</si>
  <si>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</si>
  <si>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</si>
  <si>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</si>
  <si>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</si>
  <si>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</si>
  <si>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</si>
  <si>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</si>
  <si>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</si>
  <si>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</si>
  <si>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</si>
  <si>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</si>
  <si>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</si>
  <si>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</si>
  <si>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</si>
  <si>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</si>
  <si>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</si>
  <si>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</si>
  <si>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</si>
  <si>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</si>
  <si>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</si>
  <si>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</si>
  <si>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</si>
  <si>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</si>
  <si>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</si>
  <si>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</si>
  <si>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</si>
  <si>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</si>
  <si>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</si>
  <si>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</si>
  <si>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</si>
  <si>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</si>
  <si>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</si>
  <si>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</si>
  <si>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</si>
  <si>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</si>
  <si>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</si>
  <si>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</si>
  <si>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</si>
  <si>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</si>
  <si>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</si>
  <si>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</si>
  <si>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</si>
  <si>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</si>
  <si>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</si>
  <si>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</si>
  <si>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</si>
  <si>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</si>
  <si>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</si>
  <si>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</si>
  <si>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</si>
  <si>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</si>
  <si>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</si>
  <si>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</si>
  <si>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</si>
  <si>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</si>
  <si>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</si>
  <si>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</si>
  <si>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</si>
  <si>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</si>
  <si>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</si>
  <si>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</si>
  <si>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</si>
  <si>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</si>
  <si>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</si>
  <si>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</si>
  <si>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</si>
  <si>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</si>
  <si>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</si>
  <si>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</si>
  <si>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</si>
  <si>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</si>
  <si>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</si>
  <si>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</si>
  <si>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</si>
  <si>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</si>
  <si>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</si>
  <si>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</si>
  <si>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</si>
  <si>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</si>
  <si>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</si>
  <si>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</si>
  <si>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</si>
  <si>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</si>
  <si>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</si>
  <si>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</si>
  <si>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</si>
  <si>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</si>
  <si>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</si>
  <si>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</si>
  <si>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</si>
  <si>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</si>
  <si>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</si>
  <si>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</si>
  <si>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</si>
  <si>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</si>
  <si>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</si>
  <si>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</si>
  <si>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</si>
  <si>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</si>
  <si>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</si>
  <si>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</si>
  <si>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</si>
  <si>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</si>
  <si>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</si>
  <si>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</si>
  <si>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</si>
  <si>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</si>
  <si>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</si>
  <si>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</si>
  <si>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</si>
  <si>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</si>
  <si>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</si>
  <si>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</si>
  <si>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</si>
  <si>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</si>
  <si>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</si>
  <si>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</si>
  <si>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</si>
  <si>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</si>
  <si>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</si>
  <si>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</si>
  <si>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</si>
  <si>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</si>
  <si>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</si>
  <si>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</si>
  <si>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</si>
  <si>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</si>
  <si>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</si>
  <si>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</si>
  <si>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</si>
  <si>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</si>
  <si>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</si>
  <si>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</si>
  <si>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</si>
  <si>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</si>
  <si>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</si>
  <si>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</si>
  <si>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</si>
  <si>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</si>
  <si>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</si>
  <si>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</si>
  <si>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</si>
  <si>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</si>
  <si>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</si>
  <si>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</si>
  <si>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</si>
  <si>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</si>
  <si>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</si>
  <si>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</si>
  <si>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</si>
  <si>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</si>
  <si>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</si>
  <si>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</si>
  <si>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</si>
  <si>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</si>
  <si>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</si>
  <si>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</si>
  <si>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</si>
  <si>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</si>
  <si>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</si>
  <si>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</si>
  <si>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</si>
  <si>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</si>
  <si>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</si>
  <si>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</si>
  <si>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</si>
  <si>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</si>
  <si>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</si>
  <si>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</si>
  <si>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</si>
  <si>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</si>
  <si>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</si>
  <si>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</si>
  <si>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</si>
  <si>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</si>
  <si>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</si>
  <si>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</si>
  <si>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</si>
  <si>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</si>
  <si>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</si>
  <si>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</si>
  <si>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</si>
  <si>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</si>
  <si>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</si>
  <si>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</si>
  <si>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</si>
  <si>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</si>
  <si>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</si>
  <si>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</si>
  <si>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</si>
  <si>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</si>
  <si>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</si>
  <si>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</si>
  <si>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</si>
  <si>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</si>
  <si>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</si>
  <si>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</si>
  <si>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</si>
  <si>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</si>
  <si>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</si>
  <si>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</si>
  <si>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</si>
  <si>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</si>
  <si>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</si>
  <si>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</si>
  <si>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</si>
  <si>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</si>
  <si>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</si>
  <si>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</si>
  <si>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</si>
  <si>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</si>
  <si>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</si>
  <si>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</si>
  <si>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</si>
  <si>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</si>
  <si>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</si>
  <si>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</si>
  <si>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</si>
  <si>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</si>
  <si>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</si>
  <si>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</si>
  <si>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</si>
  <si>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</si>
  <si>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</si>
  <si>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</si>
  <si>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</si>
  <si>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</si>
  <si>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</si>
  <si>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</si>
  <si>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</si>
  <si>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</si>
  <si>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</si>
  <si>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</si>
  <si>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</si>
  <si>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</si>
  <si>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</si>
  <si>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</si>
  <si>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</si>
  <si>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</si>
  <si>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</si>
  <si>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</si>
  <si>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</si>
  <si>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</si>
  <si>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</si>
  <si>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</si>
  <si>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</si>
  <si>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</si>
  <si>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</si>
  <si>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</si>
  <si>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</si>
  <si>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</si>
  <si>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</si>
  <si>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</si>
  <si>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</si>
  <si>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</si>
  <si>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</si>
  <si>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</si>
  <si>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</si>
  <si>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</si>
  <si>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</si>
  <si>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</si>
  <si>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</si>
  <si>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</si>
  <si>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</si>
  <si>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</si>
  <si>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</si>
  <si>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</si>
  <si>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</si>
  <si>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</si>
  <si>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</si>
  <si>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</si>
  <si>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STANNOL GmbH &amp; Co. KG</t>
  </si>
  <si>
    <t>DUNS 319872305</t>
  </si>
  <si>
    <t>Haberstr. 24, 42551 Velbert, Germany</t>
  </si>
  <si>
    <t>Claudio Sündermann</t>
  </si>
  <si>
    <t>claudio.suendermann@stannol.de</t>
  </si>
  <si>
    <t>0049 2051 3120 143</t>
  </si>
  <si>
    <t>100%</t>
  </si>
  <si>
    <t>conformant</t>
  </si>
  <si>
    <t>Metalliferous products, containing Co</t>
  </si>
  <si>
    <t>"Flowtin"</t>
  </si>
  <si>
    <t xml:space="preserve">solder wires + solder bars; pellets 
ONLY product range FLOWTIN, only micro-additive. </t>
  </si>
  <si>
    <t>Soudronic-Schrotte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</si>
</sst>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5">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49" fontId="114" fillId="45" borderId="56" xfId="831" applyNumberFormat="1" applyFill="1" applyBorder="1" applyAlignment="1" applyProtection="1">
      <alignment horizontal="left" vertical="center" wrapText="1"/>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laudio.suendermann@stannol.de" TargetMode="External"/><Relationship Id="rId1" Type="http://schemas.openxmlformats.org/officeDocument/2006/relationships/hyperlink" Target="mailto:claudio.suendermann@stannol.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Einführung</v>
      </c>
      <c r="B2" s="179"/>
    </row>
    <row r="3" spans="1:2" ht="168.75" customHeight="1">
      <c r="A3" s="93" t="str">
        <f ca="1">OFFSET(L!$C$1,MATCH("Instructions"&amp;ADDRESS(ROW(),COLUMN(),4),L!$A:$A,0)-1,SL,,)</f>
        <v>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v>
      </c>
      <c r="B3" s="179"/>
    </row>
    <row r="4" spans="1:2" ht="16.5" customHeight="1">
      <c r="A4" s="218"/>
      <c r="B4" s="179"/>
    </row>
    <row r="5" spans="1:2" ht="42" customHeight="1">
      <c r="A5" s="219" t="str">
        <f ca="1">OFFSET(L!$C$1,MATCH("Instructions"&amp;ADDRESS(ROW(),COLUMN(),4),L!$A:$A,0)-1,SL,,)</f>
        <v>Anleitung zum Ausfüllen von Informationen zu Unternehmen (Zeilen 7 - 26).  Die Kommentare nur in englischer Sprache.</v>
      </c>
      <c r="B5" s="179"/>
    </row>
    <row r="6" spans="1:2" ht="35.25" customHeight="1">
      <c r="A6" s="94" t="str">
        <f ca="1">OFFSET(L!$C$1,MATCH("Instructions"&amp;ADDRESS(ROW(),COLUMN(),4),L!$A:$A,0)-1,SL,,)</f>
        <v>Hinweis: Eingaben mit (*) sind Pflichtfelder</v>
      </c>
      <c r="B6" s="179"/>
    </row>
    <row r="7" spans="1:2" ht="48" customHeight="1">
      <c r="A7" s="197" t="str">
        <f ca="1">OFFSET(L!$C$1,MATCH("Instructions"&amp;ADDRESS(ROW(),COLUMN(),4),L!$A:$A,0)-1,SL,,)</f>
        <v>1. Geben Sie hier den rechtmäßigen Firmennamen Ihres Unternehmens ein. Bitte verwenden Sie keine Abkürzungen. In diesem Feld haben Sie die Möglichkeit, weitere Geschäftsnamen, DBAs usw. hinzuzufügen.</v>
      </c>
      <c r="B7" s="179"/>
    </row>
    <row r="8" spans="1:2" ht="375">
      <c r="A8" s="197"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angegebene Mineraldaten auf Unternehmensebene anzeigt, zeigt er angegebene Mineraldaten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angegebenen Mineralien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v>
      </c>
      <c r="B8" s="179"/>
    </row>
    <row r="9" spans="1:2" ht="75">
      <c r="A9" s="197" t="str">
        <f ca="1">OFFSET(L!$C$1,MATCH("Instructions"&amp;ADDRESS(ROW(),COLUMN(),4),L!$A:$A,0)-1,SL,,)</f>
        <v>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v>
      </c>
      <c r="B9" s="179"/>
    </row>
    <row r="10" spans="1:2" ht="34.5" customHeight="1">
      <c r="A10" s="93" t="str">
        <f ca="1">OFFSET(L!$C$1,MATCH("Instructions"&amp;ADDRESS(ROW(),COLUMN(),4),L!$A:$A,0)-1,SL,,)</f>
        <v>4. Geben sie ihre eindeutige Firmenidentifikationsnummer (DUNS Nummer, Steuernummer, Kunden-spezifische Kennung, etc.) ein</v>
      </c>
      <c r="B10" s="179"/>
    </row>
    <row r="11" spans="1:2" ht="20.25" customHeight="1">
      <c r="A11" s="93" t="str">
        <f ca="1">OFFSET(L!$C$1,MATCH("Instructions"&amp;ADDRESS(ROW(),COLUMN(),4),L!$A:$A,0)-1,SL,,)</f>
        <v>5. Geben Sie die Quelle für die eindeutige Kennung oder Code ( "DUNS",  "MWST","Kunde", etc. ) an.</v>
      </c>
      <c r="B11" s="179"/>
    </row>
    <row r="12" spans="1:2" ht="20.25" customHeight="1">
      <c r="A12" s="93" t="str">
        <f ca="1">OFFSET(L!$C$1,MATCH("Instructions"&amp;ADDRESS(ROW(),COLUMN(),4),L!$A:$A,0)-1,SL,,)</f>
        <v>6. Geben Sie Ihre vollständige Firmenanschrift an (Straße, Stadt, Postleitzahl,  Bundesland).  Dieses Feld ist optional.</v>
      </c>
      <c r="B12" s="179"/>
    </row>
    <row r="13" spans="1:2" ht="35.25" customHeight="1">
      <c r="A13" s="93" t="str">
        <f ca="1">OFFSET(L!$C$1,MATCH("Instructions"&amp;ADDRESS(ROW(),COLUMN(),4),L!$A:$A,0)-1,SL,,)</f>
        <v>7. Geben Sie den Namen der Kontaktperson zum Inhalt der Erklärung an. Dies ist ein obligatorisches Feld.</v>
      </c>
      <c r="B13" s="179"/>
    </row>
    <row r="14" spans="1:2" ht="33" customHeight="1">
      <c r="A14" s="93" t="str">
        <f ca="1">OFFSET(L!$C$1,MATCH("Instructions"&amp;ADDRESS(ROW(),COLUMN(),4),L!$A:$A,0)-1,SL,,)</f>
        <v>8. Geben Sie die E mail-Adresse der Kontaktperson an. Wenn eine E- mail-adresse nicht verfügbar ist, bitte "Nicht verfügbar" oder "n/a." auswählen. Ein leeres Feld kann dazu führen, dass ein Fehler in der Anwendung auftritt. Dies ist ein obligatorisches Feld.</v>
      </c>
      <c r="B14" s="179"/>
    </row>
    <row r="15" spans="1:2" ht="20.25" customHeight="1">
      <c r="A15" s="93" t="str">
        <f ca="1">OFFSET(L!$C$1,MATCH("Instructions"&amp;ADDRESS(ROW(),COLUMN(),4),L!$A:$A,0)-1,SL,,)</f>
        <v>9. Geben Sie die Telefonnummer des Kontakts an. Dies ist ein obligatorisches Feld.</v>
      </c>
      <c r="B15" s="179"/>
    </row>
    <row r="16" spans="1:2" ht="49.5" customHeight="1">
      <c r="A16" s="93" t="str">
        <f ca="1">OFFSET(L!$C$1,MATCH("Instructions"&amp;ADDRESS(ROW(),COLUMN(),4),L!$A:$A,0)-1,SL,,)</f>
        <v>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79"/>
    </row>
    <row r="17" spans="1:2" ht="32.25" customHeight="1">
      <c r="A17" s="93" t="str">
        <f ca="1">OFFSET(L!$C$1,MATCH("Instructions"&amp;ADDRESS(ROW(),COLUMN(),4),L!$A:$A,0)-1,SL,,)</f>
        <v>11. Geben Sie den Titel für den Namen des Bevollmächtigten an. Dieses Feld ist optional.</v>
      </c>
      <c r="B17" s="179"/>
    </row>
    <row r="18" spans="1:2" ht="45">
      <c r="A18" s="93" t="str">
        <f ca="1">OFFSET(L!$C$1,MATCH("Instructions"&amp;ADDRESS(ROW(),COLUMN(),4),L!$A:$A,0)-1,SL,,)</f>
        <v>12. Geben Sie die E-mail-Adresse der bevollmächtigten Person an. Wenn eine E-mail Adresse nicht verfügbar ist, bitte "Nicht verfügbar" oder "n/a." auswählen. Ein leeres Feld kann dazu führen, dass ein Fehler in der Anwendung auftritt. Dies ist ein obligatorisches Feld.</v>
      </c>
      <c r="B18" s="179"/>
    </row>
    <row r="19" spans="1:2" ht="31.5" customHeight="1">
      <c r="A19" s="93" t="str">
        <f ca="1">OFFSET(L!$C$1,MATCH("Instructions"&amp;ADDRESS(ROW(),COLUMN(),4),L!$A:$A,0)-1,SL,,)</f>
        <v>13. Fügen Sie die Telefonnummer der freigabeberechtigten Person ein. Das Ausfüllen dieses Feldes ist freiwillig.</v>
      </c>
      <c r="B19" s="179"/>
    </row>
    <row r="20" spans="1:2" ht="35.450000000000003" customHeight="1">
      <c r="A20" s="93" t="str">
        <f ca="1">OFFSET(L!$C$1,MATCH("Instructions"&amp;ADDRESS(ROW(),COLUMN(),4),L!$A:$A,0)-1,SL,,)</f>
        <v>14. Bitte geben Sie das Datum der Fertigstellung für dieses Formblatt mit dem Format TT-MMM-JJJJ ein. Dies ist ein obligatorisches Feld.</v>
      </c>
      <c r="B20" s="179"/>
    </row>
    <row r="21" spans="1:2" ht="40.5" customHeight="1">
      <c r="A21" s="93" t="str">
        <f ca="1">OFFSET(L!$C$1,MATCH("Instructions"&amp;ADDRESS(ROW(),COLUMN(),4),L!$A:$A,0)-1,SL,,)</f>
        <v>15. Zum Beispiel kann der Benutzer die Datei unter dem Namen speichern: companyname-datum.xls (Datum im Format JJJJ-MM-TT).</v>
      </c>
      <c r="B21" s="179"/>
    </row>
    <row r="22" spans="1:2" ht="17.45" customHeight="1">
      <c r="A22" s="218"/>
      <c r="B22" s="179"/>
    </row>
    <row r="23" spans="1:2" ht="42.75" customHeight="1">
      <c r="A23" s="94" t="str">
        <f ca="1">OFFSET(L!$C$1,MATCH("Instructions"&amp;ADDRESS(ROW(),COLUMN(),4),L!$A:$A,0)-1,SL,,)</f>
        <v>Anweisungen zum Ausfüllen der sieben Fragen zum Erklärungsumfang (Zeilen 28–107).
Bitte geben Sie Ihre Antworten nur auf ENGLISCH.</v>
      </c>
      <c r="B23" s="179"/>
    </row>
    <row r="24" spans="1:2" ht="57.75" customHeight="1">
      <c r="A24" s="94" t="str">
        <f ca="1">OFFSET(L!$C$1,MATCH("Instructions"&amp;ADDRESS(ROW(),COLUMN(),4),L!$A:$A,0)-1,SL,,)</f>
        <v>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v>
      </c>
      <c r="B24" s="179"/>
    </row>
    <row r="25" spans="1:2" ht="30.75" customHeight="1">
      <c r="A25" s="94" t="str">
        <f ca="1">OFFSET(L!$C$1,MATCH("Instructions"&amp;ADDRESS(ROW(),COLUMN(),4),L!$A:$A,0)-1,SL,,)</f>
        <v>Geben Sie Kommentare in den Kommentarabschnitten ein, um Ihre Antworten zu klären.</v>
      </c>
      <c r="B25" s="179"/>
    </row>
    <row r="26" spans="1:2" ht="46.5" customHeight="1">
      <c r="A26" s="94" t="str">
        <f ca="1">OFFSET(L!$C$1,MATCH("Instructions"&amp;ADDRESS(ROW(),COLUMN(),4),L!$A:$A,0)-1,SL,,)</f>
        <v>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v>
      </c>
      <c r="B26" s="179"/>
    </row>
    <row r="27" spans="1:2" ht="135">
      <c r="A27" s="93" t="str">
        <f ca="1">OFFSET(L!$C$1,MATCH("Instructions"&amp;ADDRESS(ROW(),COLUMN(),4),L!$A:$A,0)-1,SL,,)</f>
        <v>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v>
      </c>
      <c r="B27" s="179"/>
    </row>
    <row r="28" spans="1:2" ht="36" customHeight="1">
      <c r="A28" s="93" t="str">
        <f ca="1">OFFSET(L!$C$1,MATCH("Instructions"&amp;ADDRESS(ROW(),COLUMN(),4),L!$A:$A,0)-1,SL,,)</f>
        <v>Manche Unternehmen verlangen möglicherweise Belege, wenn Sie diese Frage mit „nein” beantworten. Diese Belege sind im Feld „Anmerkungen” einzugeben.</v>
      </c>
      <c r="B28" s="179"/>
    </row>
    <row r="29" spans="1:2" ht="225">
      <c r="A29" s="93" t="str">
        <f ca="1">OFFSET(L!$C$1,MATCH("Instructions"&amp;ADDRESS(ROW(),COLUMN(),4),L!$A:$A,0)-1,SL,,)</f>
        <v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v>
      </c>
      <c r="B29" s="179"/>
    </row>
    <row r="30" spans="1:2" ht="120">
      <c r="A30" s="93" t="str">
        <f ca="1">OFFSET(L!$C$1,MATCH("Instructions"&amp;ADDRESS(ROW(),COLUMN(),4),L!$A:$A,0)-1,SL,,)</f>
        <v>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v>
      </c>
      <c r="B30" s="179"/>
    </row>
    <row r="31" spans="1:2" ht="135">
      <c r="A31" s="93" t="str">
        <f ca="1">OFFSET(L!$C$1,MATCH("Instructions"&amp;ADDRESS(ROW(),COLUMN(),4),L!$A:$A,0)-1,SL,,)</f>
        <v>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v>
      </c>
      <c r="B31" s="179"/>
    </row>
    <row r="32" spans="1:2" ht="195">
      <c r="A32" s="93" t="str">
        <f ca="1">OFFSET(L!$C$1,MATCH("Instructions"&amp;ADDRESS(ROW(),COLUMN(),4),L!$A:$A,0)-1,SL,,)</f>
        <v>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Nicht untersucht
Diese Frage ist für angegebenen Mineralien obligatorisch, wenn die Antwort auf Frage 1 und 2 „Ja“ lautet.</v>
      </c>
      <c r="B32" s="179"/>
    </row>
    <row r="33" spans="1:2" ht="75">
      <c r="A33" s="93" t="str">
        <f ca="1">OFFSET(L!$C$1,MATCH("Instructions"&amp;ADDRESS(ROW(),COLUMN(),4),L!$A:$A,0)-1,SL,,)</f>
        <v>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v>
      </c>
      <c r="B33" s="179"/>
    </row>
    <row r="34" spans="1:2" ht="75">
      <c r="A34" s="93" t="str">
        <f ca="1">OFFSET(L!$C$1,MATCH("Instructions"&amp;ADDRESS(ROW(),COLUMN(),4),L!$A:$A,0)-1,SL,,)</f>
        <v>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v>
      </c>
      <c r="B34" s="179"/>
    </row>
    <row r="35" spans="1:2" ht="15">
      <c r="A35" s="228"/>
      <c r="B35" s="179"/>
    </row>
    <row r="36" spans="1:2" ht="68.45" customHeight="1">
      <c r="A36" s="219" t="str">
        <f ca="1">OFFSET(L!$C$1,MATCH("Instructions"&amp;ADDRESS(ROW(),COLUMN(),4),L!$A:$A,0)-1,SL,,)</f>
        <v>Instruktionen zur Beantwortung der Fragen A. – G. (Reihen 113–137). Die Fragen A bis G sind obligatorisch, wenn die Antwort auf Frage 1 und 2 „Ja“ für angegebenen Mineralien lautet.
Bitte geben Sie Ihre Antworten nur auf ENGLISCH</v>
      </c>
      <c r="B36" s="179"/>
    </row>
    <row r="37" spans="1:2" ht="150">
      <c r="A37" s="219" t="str">
        <f ca="1">OFFSET(L!$C$1,MATCH("Instructions"&amp;ADDRESS(ROW(),COLUMN(),4),L!$A:$A,0)-1,SL,,)</f>
        <v>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v>
      </c>
      <c r="B37" s="179"/>
    </row>
    <row r="38" spans="1:2" ht="30">
      <c r="A38" s="93" t="str">
        <f ca="1">OFFSET(L!$C$1,MATCH("Instructions"&amp;ADDRESS(ROW(),COLUMN(),4),L!$A:$A,0)-1,SL,,)</f>
        <v>A. Diese Erklärung dient der Bestimmung, ob ein Unternehmen über eine Richtlinie zur verantwortungsvollen Beschaffung von Mineralien verfügt. Die Antwort auf diese Frage muss „Ja“ oder „Nein“ lauten.</v>
      </c>
      <c r="B38" s="179"/>
    </row>
    <row r="39" spans="1:2" ht="45">
      <c r="A39" s="93" t="str">
        <f ca="1">OFFSET(L!$C$1,MATCH("Instructions"&amp;ADDRESS(ROW(),COLUMN(),4),L!$A:$A,0)-1,SL,,)</f>
        <v>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v>
      </c>
      <c r="B39" s="179"/>
    </row>
    <row r="40" spans="1:2" ht="60">
      <c r="A40" s="93" t="str">
        <f ca="1">OFFSET(L!$C$1,MATCH("Instructions"&amp;ADDRESS(ROW(),COLUMN(),4),L!$A:$A,0)-1,SL,,)</f>
        <v>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v>
      </c>
      <c r="B40" s="179"/>
    </row>
    <row r="41" spans="1:2" ht="105">
      <c r="A41" s="93" t="str">
        <f ca="1">OFFSET(L!$C$1,MATCH("Instructions"&amp;ADDRESS(ROW(),COLUMN(),4),L!$A:$A,0)-1,SL,,)</f>
        <v>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v>
      </c>
      <c r="B41" s="179"/>
    </row>
    <row r="42" spans="1:2" ht="165">
      <c r="A42" s="93" t="str">
        <f ca="1">OFFSET(L!$C$1,MATCH("Instructions"&amp;ADDRESS(ROW(),COLUMN(),4),L!$A:$A,0)-1,SL,,)</f>
        <v>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v>
      </c>
      <c r="B42" s="179"/>
    </row>
    <row r="43" spans="1:2" ht="135">
      <c r="A43" s="93"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v>
      </c>
      <c r="B43" s="179"/>
    </row>
    <row r="44" spans="1:2" ht="45">
      <c r="A44" s="93"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 ist ein Pflichtfeld.</v>
      </c>
      <c r="B44" s="179"/>
    </row>
    <row r="45" spans="1:2" ht="15.95" customHeight="1">
      <c r="A45" s="218"/>
      <c r="B45" s="179"/>
    </row>
    <row r="46" spans="1:2" ht="15">
      <c r="A46" s="94" t="str">
        <f ca="1">OFFSET(L!$C$1,MATCH("Instructions"&amp;ADDRESS(ROW(),COLUMN(),4),L!$A:$A,0)-1,SL,,)</f>
        <v>Hinweis: Spalten mit (*) sind Pflichtfelder</v>
      </c>
      <c r="B46" s="179"/>
    </row>
    <row r="47" spans="1:2" ht="63.75" customHeight="1">
      <c r="A47" s="94"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47" s="179"/>
    </row>
    <row r="48" spans="1:2" ht="51.95" customHeight="1">
      <c r="A48" s="93"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48" s="179"/>
    </row>
    <row r="49" spans="1:2" ht="43.5" customHeight="1">
      <c r="A49" s="93" t="str">
        <f ca="1">OFFSET(L!$C$1,MATCH("Instructions"&amp;ADDRESS(ROW(),COLUMN(),4),L!$A:$A,0)-1,SL,,)</f>
        <v>2.  Metall ( * ) - Verwenden Sie das Pull-down-Menü, um das Metall auszuwählen,  für welches Sie Informationen über die Schmelzhütte eingeben. Metalle erscheinen nur, wenn die Fragen 1 und 2 für angegebenen Mineralien mit „Ja“ beantwortet wurden. Dies ist ein Pflichteingabefeld.</v>
      </c>
      <c r="B49" s="179"/>
    </row>
    <row r="50" spans="1:2" ht="75">
      <c r="A50" s="93"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0" s="179"/>
    </row>
    <row r="51" spans="1:2" ht="45">
      <c r="A51" s="93"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1" s="179"/>
    </row>
    <row r="52" spans="1:2" ht="45.75" customHeight="1">
      <c r="A52" s="93"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2" s="179"/>
    </row>
    <row r="53" spans="1:2" ht="60">
      <c r="A53" s="93"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3" s="179"/>
    </row>
    <row r="54" spans="1:2" ht="45">
      <c r="A54" s="93"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4" s="179"/>
    </row>
    <row r="55" spans="1:2" ht="35.450000000000003" customHeight="1">
      <c r="A55" s="93" t="str">
        <f ca="1">OFFSET(L!$C$1,MATCH("Instructions"&amp;ADDRESS(ROW(),COLUMN(),4),L!$A:$A,0)-1,SL,,)</f>
        <v>8. Straße der Schmelzhütte – Geben Sie den Straßennamen des Schmelzhüttenstandortes an. Das Ausfüllen dieses Feldes ist freiwillig.</v>
      </c>
      <c r="B55" s="179"/>
    </row>
    <row r="56" spans="1:2" ht="30">
      <c r="A56" s="93" t="str">
        <f ca="1">OFFSET(L!$C$1,MATCH("Instructions"&amp;ADDRESS(ROW(),COLUMN(),4),L!$A:$A,0)-1,SL,,)</f>
        <v>9. Ort der Schmelzhütte – Geben Sie den Namen des Ortes an, in dem sich die Schmelzhütte befindet. Das Ausfüllen dieses Feldes ist freiwillig.</v>
      </c>
      <c r="B56" s="179"/>
    </row>
    <row r="57" spans="1:2" ht="33.950000000000003" customHeight="1">
      <c r="A57" s="93" t="str">
        <f ca="1">OFFSET(L!$C$1,MATCH("Instructions"&amp;ADDRESS(ROW(),COLUMN(),4),L!$A:$A,0)-1,SL,,)</f>
        <v>10. Standort der Schmelzhütte: Ggf. Bundesland/Region/Provinz – Geben Sie das Bundesland oder die Region/Provinz des Schmelzhüttenstandortes an. Das Ausfüllen dieses Feldes ist freiwillig.</v>
      </c>
      <c r="B57" s="179"/>
    </row>
    <row r="58" spans="1:2" ht="195">
      <c r="A58" s="93" t="str">
        <f ca="1">OFFSET(L!$C$1,MATCH("Instructions"&amp;ADDRESS(ROW(),COLUMN(),4),L!$A:$A,0)-1,SL,,)</f>
        <v>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58" s="179"/>
    </row>
    <row r="59" spans="1:2" ht="45">
      <c r="A59" s="93"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59" s="179"/>
    </row>
    <row r="60" spans="1:2" ht="90">
      <c r="A60" s="93"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0" s="179"/>
    </row>
    <row r="61" spans="1:2" ht="105">
      <c r="A61" s="93"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1" s="179"/>
    </row>
    <row r="62" spans="1:2" ht="101.25" customHeight="1">
      <c r="A62" s="93"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2" s="179"/>
    </row>
    <row r="63" spans="1:2" ht="30">
      <c r="A63" s="93" t="str">
        <f ca="1">OFFSET(L!$C$1,MATCH("Instructions"&amp;ADDRESS(ROW(),COLUMN(),4),L!$A:$A,0)-1,SL,,)</f>
        <v xml:space="preserve">16. Anmerkungen - geben Sie Ihre Anmerkungen zu den Schmelzhütten in das Textfeld ein. Beispiel: Smelter is being acquired by Company YYY </v>
      </c>
      <c r="B63" s="179"/>
    </row>
    <row r="64" spans="1:2" ht="15">
      <c r="A64" s="218"/>
      <c r="B64" s="179"/>
    </row>
    <row r="65" spans="1:2" ht="15">
      <c r="A65" s="219" t="str">
        <f ca="1">OFFSET(L!$C$1,MATCH("Instructions"&amp;ADDRESS(ROW(),COLUMN(),4),L!$A:$A,0)-1,SL,,)</f>
        <v>Anleitung zum Ausfüllen Registerkarte „Minenliste“.  Die Kommentare nur in englischer Sprache.</v>
      </c>
      <c r="B65" s="179"/>
    </row>
    <row r="66" spans="1:2" ht="45">
      <c r="A66" s="93" t="str">
        <f ca="1">OFFSET(L!$C$1,MATCH("Instructions"&amp;ADDRESS(ROW(),COLUMN(),4),L!$A:$A,0)-1,SL,,)</f>
        <v>1. Metall - Verwenden Sie das Pull-down-Menü, um das Metall auszuwählen, für welches Sie Informationen über die Schmelzhütte eingeben. Metalle erscheinen nur, wenn die Fragen 1 und 2 für angegebenen Mineralien mit „Ja“ beantwortet wurden.</v>
      </c>
      <c r="B66" s="179"/>
    </row>
    <row r="67" spans="1:2" ht="30">
      <c r="A67" s="93" t="str">
        <f ca="1">OFFSET(L!$C$1,MATCH("Instructions"&amp;ADDRESS(ROW(),COLUMN(),4),L!$A:$A,0)-1,SL,,)</f>
        <v>2. Name der Schmelzhütte(n), die ihre Rohstoffe aus dieser Bergbauanlage beziehen - Geben Sie nach Möglichkeit den Namen der Schmelzhütte(n) ein, die ihre Rohstoffe aus der aufgeführten Bergbauanlage beziehen.</v>
      </c>
      <c r="B67" s="179"/>
    </row>
    <row r="68" spans="1:2" ht="15">
      <c r="A68" s="93" t="str">
        <f ca="1">OFFSET(L!$C$1,MATCH("Instructions"&amp;ADDRESS(ROW(),COLUMN(),4),L!$A:$A,0)-1,SL,,)</f>
        <v>3. Name der Bergbauanlage (Bergbaustandort) - Geben Sie den Name der Bergbauanlage so ein, wie Sie ihn kennen.</v>
      </c>
      <c r="B68" s="179"/>
    </row>
    <row r="69" spans="1:2" ht="60">
      <c r="A69" s="93" t="str">
        <f ca="1">OFFSET(L!$C$1,MATCH("Instructions"&amp;ADDRESS(ROW(),COLUMN(),4),L!$A:$A,0)-1,SL,,)</f>
        <v>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v>
      </c>
      <c r="B69" s="179"/>
    </row>
    <row r="70" spans="1:2" ht="30">
      <c r="A70" s="93" t="str">
        <f ca="1">OFFSET(L!$C$1,MATCH("Instructions"&amp;ADDRESS(ROW(),COLUMN(),4),L!$A:$A,0)-1,SL,,)</f>
        <v>5. Quelle der Bergbauanlage Identifikationsnummer - das ist die Quelle der Bergbauanlage, welche in der Spalte D eingegeben wurde.</v>
      </c>
      <c r="B70" s="179"/>
    </row>
    <row r="71" spans="1:2" ht="15">
      <c r="A71" s="93" t="str">
        <f ca="1">OFFSET(L!$C$1,MATCH("Instructions"&amp;ADDRESS(ROW(),COLUMN(),4),L!$A:$A,0)-1,SL,,)</f>
        <v>6. Bergbauanlage Land -  Benutzen Sie bitte das Pull-down Menü, um das Land der Bergbauanlage auszuwählen.</v>
      </c>
      <c r="B71" s="179"/>
    </row>
    <row r="72" spans="1:2" ht="30">
      <c r="A72" s="93" t="str">
        <f ca="1">OFFSET(L!$C$1,MATCH("Instructions"&amp;ADDRESS(ROW(),COLUMN(),4),L!$A:$A,0)-1,SL,,)</f>
        <v>7. Straße der Bergbauanlage – Geben Sie den Straßennamen des Bergbauanlage Standortes an. Das Ausfüllen dieses Feldes ist freiwillig.</v>
      </c>
      <c r="B72" s="179"/>
    </row>
    <row r="73" spans="1:2" ht="30">
      <c r="A73" s="93" t="str">
        <f ca="1">OFFSET(L!$C$1,MATCH("Instructions"&amp;ADDRESS(ROW(),COLUMN(),4),L!$A:$A,0)-1,SL,,)</f>
        <v>8. Ort der Bergbauanlage – Geben Sie den Namen des Ortes an, in dem sich die Bergbauanlage befindet. Das Ausfüllen dieses Feldes ist freiwillig.</v>
      </c>
      <c r="B73" s="179"/>
    </row>
    <row r="74" spans="1:2" ht="30">
      <c r="A74" s="93" t="str">
        <f ca="1">OFFSET(L!$C$1,MATCH("Instructions"&amp;ADDRESS(ROW(),COLUMN(),4),L!$A:$A,0)-1,SL,,)</f>
        <v>9. Standort der Bergbauanlage: Ggf. Bundesland/Region/Provinz – Geben Sie das Bundesland oder die Region/Provinz des Bergbauanlage Standortes an. Das Ausfüllen dieses Feldes ist freiwillig.</v>
      </c>
      <c r="B74" s="179"/>
    </row>
    <row r="75" spans="1:2" ht="120">
      <c r="A75" s="93" t="str">
        <f ca="1">OFFSET(L!$C$1,MATCH("Instructions"&amp;ADDRESS(ROW(),COLUMN(),4),L!$A:$A,0)-1,SL,,)</f>
        <v>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v>
      </c>
      <c r="B75" s="179"/>
    </row>
    <row r="76" spans="1:2" ht="45">
      <c r="A76" s="93" t="str">
        <f ca="1">OFFSET(L!$C$1,MATCH("Instructions"&amp;ADDRESS(ROW(),COLUMN(),4),L!$A:$A,0)-1,SL,,)</f>
        <v>11. Bergbauanlage Kontakt-E-Mail - Tragen Sie die E-mail Adresse des Ansprechpartners zur Bergbauanlage ein. Zum Beispiel:   John.Smith@SmelterXXX.com. Lesen Sie bitte die Anweisungen für die Eingabe des Ansprechpartners vor der Eingabe des Kontakt Namens.</v>
      </c>
      <c r="B76" s="179"/>
    </row>
    <row r="77" spans="1:2" ht="60">
      <c r="A77" s="93" t="str">
        <f ca="1">OFFSET(L!$C$1,MATCH("Instructions"&amp;ADDRESS(ROW(),COLUMN(),4),L!$A:$A,0)-1,SL,,)</f>
        <v>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v>
      </c>
      <c r="B77" s="179"/>
    </row>
    <row r="78" spans="1:2" ht="30">
      <c r="A78" s="93" t="str">
        <f ca="1">OFFSET(L!$C$1,MATCH("Instructions"&amp;ADDRESS(ROW(),COLUMN(),4),L!$A:$A,0)-1,SL,,)</f>
        <v xml:space="preserve">13. Anmerkungen - geben Sie Ihre Anmerkungen zu den Bergbauanlagen in das Textfeld ein. Beispiel: Mine is being acquired by Company YYY </v>
      </c>
      <c r="B78" s="179"/>
    </row>
    <row r="79" spans="1:2" ht="15">
      <c r="A79" s="218"/>
      <c r="B79" s="179"/>
    </row>
    <row r="80" spans="1:2" ht="90">
      <c r="A80" s="219" t="str">
        <f ca="1">OFFSET(L!$C$1,MATCH("Instructions"&amp;ADDRESS(ROW(),COLUMN(),4),L!$A:$A,0)-1,SL,,)</f>
        <v>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v>
      </c>
      <c r="B80" s="179"/>
    </row>
    <row r="81" spans="1:2" ht="15">
      <c r="A81" s="218"/>
      <c r="B81" s="179"/>
    </row>
    <row r="82" spans="1:2" ht="18" customHeight="1">
      <c r="A82" s="94" t="str">
        <f ca="1">OFFSET(L!$C$1,MATCH("Instructions"&amp;ADDRESS(ROW(),COLUMN(),4),L!$A:$A,0)-1,SL,,)</f>
        <v>Allgemeine Geschäftsbedingungen (AGB)</v>
      </c>
      <c r="B82" s="179"/>
    </row>
    <row r="83" spans="1:2" ht="150">
      <c r="A83" s="94" t="str">
        <f ca="1">OFFSET(L!$C$1,MATCH("Instructions"&amp;ADDRESS(ROW(),COLUMN(),4),L!$A:$A,0)-1,SL,,)</f>
        <v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v>
      </c>
      <c r="B83" s="179"/>
    </row>
    <row r="84" spans="1:2" ht="75">
      <c r="A84" s="94"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84" s="179"/>
    </row>
    <row r="85" spans="1:2" ht="75">
      <c r="A85" s="94"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85" s="179"/>
    </row>
    <row r="86" spans="1:2" ht="150">
      <c r="A86" s="94"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86" s="179"/>
    </row>
    <row r="87" spans="1:2" ht="45">
      <c r="A87" s="94"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87" s="179"/>
    </row>
    <row r="88" spans="1:2" ht="30">
      <c r="A88" s="94" t="str">
        <f ca="1">OFFSET(L!$C$1,MATCH("Instructions"&amp;ADDRESS(ROW(),COLUMN(),4),L!$A:$A,0)-1,SL,,)</f>
        <v xml:space="preserve">Beim Bearbeiten und der Benutzung der Liste oder eines jeglichen Werkzeuges und der Beachtung dessen, stimmt der Anwender dem vorhergehenden zu.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baseColWidth="10"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56.7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FB70EDCE-E203-4880-842F-F19BEF17E5CB}"/>
    </customSheetView>
    <customSheetView guid="{C59130F4-2E03-5E48-94CE-6E4A0484DB9E}" showAutoFilter="1">
      <selection activeCell="E4" sqref="E4"/>
      <pageMargins left="0" right="0" top="0" bottom="0" header="0" footer="0"/>
      <pageSetup paperSize="9" orientation="portrait"/>
      <headerFooter alignWithMargins="0"/>
      <autoFilter ref="B1:N1" xr:uid="{78016F1C-72D3-4B71-8237-61D226757819}"/>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68D481C3-C4A1-4C4A-8C68-5F88B88140C3}"/>
    </customSheetView>
    <customSheetView guid="{C59130F4-2E03-5E48-94CE-6E4A0484DB9E}" showAutoFilter="1">
      <selection activeCell="C1" sqref="C1:D65536"/>
      <pageMargins left="0" right="0" top="0" bottom="0" header="0" footer="0"/>
      <pageSetup orientation="portrait"/>
      <headerFooter alignWithMargins="0"/>
      <autoFilter ref="B1:C1" xr:uid="{7F922DA4-5B06-40C4-9C20-50B8C64D1CCC}"/>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Posten</v>
      </c>
      <c r="C2" s="177" t="str">
        <f ca="1">OFFSET(L!$C$1,MATCH("Definitions"&amp;ADDRESS(ROW(),COLUMN(),4),L!$A:$A,0)-1,SL,,)</f>
        <v>Definition</v>
      </c>
      <c r="D2" s="397"/>
      <c r="E2" s="178"/>
    </row>
    <row r="3" spans="1:8" ht="60">
      <c r="A3" s="176"/>
      <c r="B3" s="177" t="str">
        <f ca="1">OFFSET(L!$C$1,MATCH("Definitions"&amp;ADDRESS(ROW(),COLUMN(),4),L!$A:$A,0)-1,SL,,)</f>
        <v>Bevollmächtigter</v>
      </c>
      <c r="C3" s="177"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3" s="397"/>
      <c r="E3" s="179"/>
    </row>
    <row r="4" spans="1:8" ht="60">
      <c r="A4" s="176"/>
      <c r="B4" s="177" t="str">
        <f ca="1">OFFSET(L!$C$1,MATCH("Definitions"&amp;ADDRESS(ROW(),COLUMN(),4),L!$A:$A,0)-1,SL,,)</f>
        <v>Cobalt (Co) Raffinerie (Schmelzhutte)</v>
      </c>
      <c r="C4" s="177" t="str">
        <f ca="1">OFFSET(L!$C$1,MATCH("Definitions"&amp;ADDRESS(ROW(),COLUMN(),4),L!$A:$A,0)-1,SL,,)</f>
        <v>Ein Unternehmen, das Cobaltkonzentrate, Zwischenprodukte oder recycelte Rohstoffe verarbeitet und ein Cobaltprodukt zur direkten Verwendung in einem nachgelagerten Herstellungsprozess herstellt.</v>
      </c>
      <c r="D4" s="397"/>
      <c r="E4" s="179" t="s">
        <v>13</v>
      </c>
    </row>
    <row r="5" spans="1:8" ht="75">
      <c r="A5" s="176"/>
      <c r="B5" s="177" t="str">
        <f ca="1">OFFSET(L!$C$1,MATCH("Definitions"&amp;ADDRESS(ROW(),COLUMN(),4),L!$A:$A,0)-1,SL,,)</f>
        <v>Konflikt- und Hochrisikogebiete (CAHRA)</v>
      </c>
      <c r="C5" s="177"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97"/>
      <c r="E5" s="179"/>
    </row>
    <row r="6" spans="1:8" ht="75">
      <c r="A6" s="176"/>
      <c r="B6" s="177" t="str">
        <f ca="1">OFFSET(L!$C$1,MATCH("Definitions"&amp;ADDRESS(ROW(),COLUMN(),4),L!$A:$A,0)-1,SL,,)</f>
        <v>Kupferverarbeiter*</v>
      </c>
      <c r="C6" s="177" t="str">
        <f ca="1">OFFSET(L!$C$1,MATCH("Definitions"&amp;ADDRESS(ROW(),COLUMN(),4),L!$A:$A,0)-1,SL,,)</f>
        <v>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v>
      </c>
      <c r="D6" s="397"/>
      <c r="E6" s="179"/>
    </row>
    <row r="7" spans="1:8" ht="135">
      <c r="A7" s="176"/>
      <c r="B7" s="177" t="str">
        <f ca="1">OFFSET(L!$C$1,MATCH("Definitions"&amp;ADDRESS(ROW(),COLUMN(),4),L!$A:$A,0)-1,SL,,)</f>
        <v>Erklärung Anwendungsbereich oder Klasse</v>
      </c>
      <c r="C7" s="177"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7" s="397"/>
      <c r="E7" s="179" t="s">
        <v>14</v>
      </c>
    </row>
    <row r="8" spans="1:8" ht="91.5" customHeight="1">
      <c r="A8" s="176"/>
      <c r="B8" s="177" t="str">
        <f ca="1">OFFSET(L!$C$1,MATCH("Definitions"&amp;ADDRESS(ROW(),COLUMN(),4),L!$A:$A,0)-1,SL,,)</f>
        <v>Sorgfaltspflicht</v>
      </c>
      <c r="C8" s="177" t="str">
        <f ca="1">OFFSET(L!$C$1,MATCH("Definitions"&amp;ADDRESS(ROW(),COLUMN(),4),L!$A:$A,0)-1,SL,,)</f>
        <v>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v>
      </c>
      <c r="D8" s="397"/>
      <c r="E8" s="179"/>
    </row>
    <row r="9" spans="1:8" ht="75">
      <c r="A9" s="176"/>
      <c r="B9" s="177" t="str">
        <f ca="1">OFFSET(L!$C$1,MATCH("Definitions"&amp;ADDRESS(ROW(),COLUMN(),4),L!$A:$A,0)-1,SL,,)</f>
        <v>Natürlicher Graphit*</v>
      </c>
      <c r="C9" s="177" t="str">
        <f ca="1">OFFSET(L!$C$1,MATCH("Definitions"&amp;ADDRESS(ROW(),COLUMN(),4),L!$A:$A,0)-1,SL,,)</f>
        <v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v>
      </c>
      <c r="D9" s="397"/>
      <c r="E9" s="179" t="s">
        <v>15</v>
      </c>
    </row>
    <row r="10" spans="1:8" ht="75">
      <c r="A10" s="176"/>
      <c r="B10" s="177" t="str">
        <f ca="1">OFFSET(L!$C$1,MATCH("Definitions"&amp;ADDRESS(ROW(),COLUMN(),4),L!$A:$A,0)-1,SL,,)</f>
        <v>Hersteller von Graphit*</v>
      </c>
      <c r="C10" s="177" t="str">
        <f ca="1">OFFSET(L!$C$1,MATCH("Definitions"&amp;ADDRESS(ROW(),COLUMN(),4),L!$A:$A,0)-1,SL,,)</f>
        <v>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v>
      </c>
      <c r="D10" s="397"/>
      <c r="E10" s="179" t="s">
        <v>16</v>
      </c>
    </row>
    <row r="11" spans="1:8" ht="90">
      <c r="A11" s="176"/>
      <c r="B11" s="177" t="str">
        <f ca="1">OFFSET(L!$C$1,MATCH("Definitions"&amp;ADDRESS(ROW(),COLUMN(),4),L!$A:$A,0)-1,SL,,)</f>
        <v>Unabhängige Private Wirtschaftsprüfungsgesellschaft</v>
      </c>
      <c r="C11" s="177"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1" s="397"/>
      <c r="E11" s="179" t="s">
        <v>15</v>
      </c>
      <c r="H11" s="156">
        <v>14</v>
      </c>
    </row>
    <row r="12" spans="1:8" ht="45">
      <c r="A12" s="176"/>
      <c r="B12" s="177" t="str">
        <f ca="1">OFFSET(L!$C$1,MATCH("Definitions"&amp;ADDRESS(ROW(),COLUMN(),4),L!$A:$A,0)-1,SL,,)</f>
        <v>Absichtlich hinzugefügt</v>
      </c>
      <c r="C12" s="177" t="str">
        <f ca="1">OFFSET(L!$C$1,MATCH("Definitions"&amp;ADDRESS(ROW(),COLUMN(),4),L!$A:$A,0)-1,SL,,)</f>
        <v>"Absichtlich hinzugefügt" bezieht sich im Allgemeinen auf Ein Stoff, der in einer oder mehreren Phasen des Produktlebenszyklus verwendet wird, um eine bestimmte Eigenschaft, Reaktion oder Qualität zu erzielen.</v>
      </c>
      <c r="D12" s="397"/>
      <c r="E12" s="179"/>
    </row>
    <row r="13" spans="1:8" ht="90">
      <c r="A13" s="176"/>
      <c r="B13" s="177" t="str">
        <f ca="1">OFFSET(L!$C$1,MATCH("Definitions"&amp;ADDRESS(ROW(),COLUMN(),4),L!$A:$A,0)-1,SL,,)</f>
        <v>Lithiumverarbeiter*</v>
      </c>
      <c r="C13" s="177" t="str">
        <f ca="1">OFFSET(L!$C$1,MATCH("Definitions"&amp;ADDRESS(ROW(),COLUMN(),4),L!$A:$A,0)-1,SL,,)</f>
        <v>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v>
      </c>
      <c r="D13" s="397"/>
      <c r="E13" s="179"/>
    </row>
    <row r="14" spans="1:8" ht="135">
      <c r="A14" s="176"/>
      <c r="B14" s="177" t="str">
        <f ca="1">OFFSET(L!$C$1,MATCH("Definitions"&amp;ADDRESS(ROW(),COLUMN(),4),L!$A:$A,0)-1,SL,,)</f>
        <v>OECD</v>
      </c>
      <c r="C14" s="177" t="str">
        <f ca="1">OFFSET(L!$C$1,MATCH("Definitions"&amp;ADDRESS(ROW(),COLUMN(),4),L!$A:$A,0)-1,SL,,)</f>
        <v>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v>
      </c>
      <c r="D14" s="397"/>
      <c r="E14" s="179"/>
    </row>
    <row r="15" spans="1:8" ht="30">
      <c r="A15" s="176"/>
      <c r="B15" s="177" t="str">
        <f ca="1">OFFSET(L!$C$1,MATCH("Definitions"&amp;ADDRESS(ROW(),COLUMN(),4),L!$A:$A,0)-1,SL,,)</f>
        <v>Natürlicher Glimmer</v>
      </c>
      <c r="C15" s="177" t="str">
        <f ca="1">OFFSET(L!$C$1,MATCH("Definitions"&amp;ADDRESS(ROW(),COLUMN(),4),L!$A:$A,0)-1,SL,,)</f>
        <v>Natürlicher Glimmer ist ein Mineral, das abgebaut wird oder natürlich vorkommt, wie Muskovite und Phlogopite.</v>
      </c>
      <c r="D15" s="397"/>
      <c r="E15" s="179"/>
    </row>
    <row r="16" spans="1:8" ht="45">
      <c r="A16" s="176"/>
      <c r="B16" s="177" t="str">
        <f ca="1">OFFSET(L!$C$1,MATCH("Definitions"&amp;ADDRESS(ROW(),COLUMN(),4),L!$A:$A,0)-1,SL,,)</f>
        <v>Synthetischer Glimmer (Fluorophlogopite)</v>
      </c>
      <c r="C16" s="177" t="str">
        <f ca="1">OFFSET(L!$C$1,MATCH("Definitions"&amp;ADDRESS(ROW(),COLUMN(),4),L!$A:$A,0)-1,SL,,)</f>
        <v xml:space="preserve">Synthetischer Glimmer (Fluorophlogopite) ist ein von Menschen hergestelltes Material, das aus Materialien wie Magnesium, Aluminium und Silizium besteht. </v>
      </c>
      <c r="D16" s="397"/>
      <c r="E16" s="179" t="s">
        <v>15</v>
      </c>
    </row>
    <row r="17" spans="1:5" ht="90">
      <c r="A17" s="176"/>
      <c r="B17" s="177" t="str">
        <f ca="1">OFFSET(L!$C$1,MATCH("Definitions"&amp;ADDRESS(ROW(),COLUMN(),4),L!$A:$A,0)-1,SL,,)</f>
        <v>Glimmerprozessor</v>
      </c>
      <c r="C17" s="177" t="str">
        <f ca="1">OFFSET(L!$C$1,MATCH("Definitions"&amp;ADDRESS(ROW(),COLUMN(),4),L!$A:$A,0)-1,SL,,)</f>
        <v>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v>
      </c>
      <c r="D17" s="397"/>
      <c r="E17" s="179"/>
    </row>
    <row r="18" spans="1:5" ht="75">
      <c r="A18" s="176"/>
      <c r="B18" s="177" t="str">
        <f ca="1">OFFSET(L!$C$1,MATCH("Definitions"&amp;ADDRESS(ROW(),COLUMN(),4),L!$A:$A,0)-1,SL,,)</f>
        <v>Nickelverarbeiter*</v>
      </c>
      <c r="C18" s="177" t="str">
        <f ca="1">OFFSET(L!$C$1,MATCH("Definitions"&amp;ADDRESS(ROW(),COLUMN(),4),L!$A:$A,0)-1,SL,,)</f>
        <v>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v>
      </c>
      <c r="D18" s="397"/>
      <c r="E18" s="179"/>
    </row>
    <row r="19" spans="1:5" ht="120">
      <c r="A19" s="176"/>
      <c r="B19" s="177" t="str">
        <f ca="1">OFFSET(L!$C$1,MATCH("Definitions"&amp;ADDRESS(ROW(),COLUMN(),4),L!$A:$A,0)-1,SL,,)</f>
        <v>Prozessor</v>
      </c>
      <c r="C19" s="177" t="str">
        <f ca="1">OFFSET(L!$C$1,MATCH("Definitions"&amp;ADDRESS(ROW(),COLUMN(),4),L!$A:$A,0)-1,SL,,)</f>
        <v>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v>
      </c>
      <c r="D19" s="397"/>
      <c r="E19" s="179"/>
    </row>
    <row r="20" spans="1:5" ht="45">
      <c r="A20" s="176"/>
      <c r="B20" s="177" t="str">
        <f ca="1">OFFSET(L!$C$1,MATCH("Definitions"&amp;ADDRESS(ROW(),COLUMN(),4),L!$A:$A,0)-1,SL,,)</f>
        <v>Produkt</v>
      </c>
      <c r="C20" s="177"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97"/>
      <c r="E20" s="179"/>
    </row>
    <row r="21" spans="1:5" ht="165">
      <c r="A21" s="176"/>
      <c r="B21" s="177" t="str">
        <f ca="1">OFFSET(L!$C$1,MATCH("Definitions"&amp;ADDRESS(ROW(),COLUMN(),4),L!$A:$A,0)-1,SL,,)</f>
        <v>Recycling oder Schrott Quellen</v>
      </c>
      <c r="C21" s="177" t="str">
        <f ca="1">OFFSET(L!$C$1,MATCH("Definitions"&amp;ADDRESS(ROW(),COLUMN(),4),L!$A:$A,0)-1,SL,,)</f>
        <v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v>
      </c>
      <c r="D21" s="397"/>
      <c r="E21" s="179" t="s">
        <v>15</v>
      </c>
    </row>
    <row r="22" spans="1:5" ht="75">
      <c r="A22" s="176"/>
      <c r="B22" s="177" t="str">
        <f ca="1">OFFSET(L!$C$1,MATCH("Definitions"&amp;ADDRESS(ROW(),COLUMN(),4),L!$A:$A,0)-1,SL,,)</f>
        <v>Responsible Business Alliance (RBA)</v>
      </c>
      <c r="C22" s="177" t="str">
        <f ca="1">OFFSET(L!$C$1,MATCH("Definitions"&amp;ADDRESS(ROW(),COLUMN(),4),L!$A:$A,0)-1,SL,,)</f>
        <v>Die Responsible Business Alliance wurde 2004 gegründet und ist die weltweit größte Branchenkoalition, die sich der Verantwortung in der Elektroniklieferkette widmet. (http://www.responsiblebusiness.org)</v>
      </c>
      <c r="D22" s="397"/>
      <c r="E22" s="179" t="s">
        <v>16</v>
      </c>
    </row>
    <row r="23" spans="1:5" ht="60">
      <c r="A23" s="176"/>
      <c r="B23" s="177" t="str">
        <f ca="1">OFFSET(L!$C$1,MATCH("Definitions"&amp;ADDRESS(ROW(),COLUMN(),4),L!$A:$A,0)-1,SL,,)</f>
        <v>Responsible Minerals Assurance Process (RMAP)</v>
      </c>
      <c r="C23" s="177"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97"/>
      <c r="E23" s="179"/>
    </row>
    <row r="24" spans="1:5" ht="180">
      <c r="A24" s="176"/>
      <c r="B24" s="177" t="str">
        <f ca="1">OFFSET(L!$C$1,MATCH("Definitions"&amp;ADDRESS(ROW(),COLUMN(),4),L!$A:$A,0)-1,SL,,)</f>
        <v>Responsible Minerals Initiative</v>
      </c>
      <c r="C24" s="177"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97"/>
      <c r="E24" s="179" t="s">
        <v>15</v>
      </c>
    </row>
    <row r="25" spans="1:5" ht="165">
      <c r="A25" s="176"/>
      <c r="B25" s="177" t="str">
        <f ca="1">OFFSET(L!$C$1,MATCH("Definitions"&amp;ADDRESS(ROW(),COLUMN(),4),L!$A:$A,0)-1,SL,,)</f>
        <v>RMAP Konforme Smelter Liste</v>
      </c>
      <c r="C25" s="177"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97"/>
      <c r="E25" s="179" t="s">
        <v>13</v>
      </c>
    </row>
    <row r="26" spans="1:5" ht="90">
      <c r="A26" s="176"/>
      <c r="B26" s="177" t="str">
        <f ca="1">OFFSET(L!$C$1,MATCH("Definitions"&amp;ADDRESS(ROW(),COLUMN(),4),L!$A:$A,0)-1,SL,,)</f>
        <v>Schmelzhütte</v>
      </c>
      <c r="C26" s="177"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6" s="397"/>
      <c r="E26" s="179"/>
    </row>
    <row r="27" spans="1:5" ht="60">
      <c r="A27" s="176"/>
      <c r="B27" s="177" t="str">
        <f ca="1">OFFSET(L!$C$1,MATCH("Definitions"&amp;ADDRESS(ROW(),COLUMN(),4),L!$A:$A,0)-1,SL,,)</f>
        <v>Schmelzhütte Id-Nummer</v>
      </c>
      <c r="C27" s="177"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7" s="397"/>
      <c r="E27" s="179"/>
    </row>
    <row r="28" spans="1:5" ht="15">
      <c r="A28" s="176"/>
      <c r="B28" s="399" t="str">
        <f ca="1">OFFSET(L!$C$1,MATCH("Definitions"&amp;ADDRESS(ROW(),COLUMN(),4),L!$A:$A,0)-1,SL,,)</f>
        <v>* Weitere Informationen zu primären und sekundären Quellen für dieses Mineral finden Sie im EMRT-Leitfaden zum Ausfüllen.</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131" zoomScaleNormal="100" workbookViewId="0">
      <selection activeCell="F124" sqref="F124"/>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Erweiterte Vorlage für Mineralienberichte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18438</v>
      </c>
      <c r="E3" s="443"/>
      <c r="F3" s="444"/>
      <c r="G3" s="444"/>
      <c r="H3" s="444"/>
      <c r="I3" s="444"/>
      <c r="J3" s="190" t="s">
        <v>19342</v>
      </c>
      <c r="K3" s="29"/>
      <c r="L3" s="102"/>
      <c r="P3" s="38">
        <f>MATCH($D$3,LN,0)</f>
        <v>6</v>
      </c>
    </row>
    <row r="4" spans="1:34" ht="15.75">
      <c r="A4" s="27"/>
      <c r="B4" s="415" t="str">
        <f ca="1">OFFSET(L!$C$1,MATCH("Declaration"&amp;ADDRESS(ROW(),COLUMN(),4),L!$A:$A,0)-1,SL,,)</f>
        <v>Der Zweck dieses Dokuments ist die Erfassung von Beschaffungsinformationen für Cobalt und natürlicher Glimmer, welche in Produkten genutzt werden.</v>
      </c>
      <c r="C4" s="415"/>
      <c r="D4" s="415"/>
      <c r="E4" s="415"/>
      <c r="F4" s="415"/>
      <c r="G4" s="415"/>
      <c r="H4" s="415"/>
      <c r="I4" s="419" t="str">
        <f ca="1">OFFSET(L!$C$1,MATCH("Declaration"&amp;ADDRESS(ROW(),COLUMN(),4),L!$A:$A,0)-1,SL,,)</f>
        <v>Link zu den Bedingungen</v>
      </c>
      <c r="J4" s="419"/>
      <c r="K4" s="29"/>
      <c r="L4" s="104"/>
      <c r="P4" s="2"/>
      <c r="Q4" s="2"/>
      <c r="R4" s="2"/>
      <c r="S4" s="2"/>
      <c r="T4" s="2"/>
      <c r="U4" s="2"/>
      <c r="V4" s="2"/>
      <c r="W4" s="2"/>
      <c r="X4" s="2"/>
      <c r="Y4" s="2"/>
      <c r="Z4" s="2"/>
      <c r="AA4" s="2"/>
      <c r="AB4" s="2"/>
      <c r="AC4" s="2"/>
      <c r="AD4" s="2"/>
      <c r="AE4" s="2"/>
      <c r="AF4" s="2"/>
      <c r="AG4" s="2"/>
      <c r="AH4" s="2"/>
    </row>
    <row r="5" spans="1:34" ht="15">
      <c r="A5" s="125" t="str">
        <f>LEFT(D9,1)</f>
        <v>B</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Pflichtfelder sind mit einem Sternchen (*) gekennzeichnet.  Im Tab „Instruktionen“ finden Sie eine Anleitung zur Beantwortung aller Fragen.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Firmenangaben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Firmenname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Geltungsbereich der Erklärung (*):</v>
      </c>
      <c r="C9" s="66"/>
      <c r="D9" s="446" t="s">
        <v>20</v>
      </c>
      <c r="E9" s="447"/>
      <c r="F9" s="447"/>
      <c r="G9" s="448"/>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Wechseln Sie zum Reiter „Product List“ und geben dort die Produkte ein, für die diese Erklärung gilt.</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75">
      <c r="A11" s="31"/>
      <c r="B11" s="422"/>
      <c r="C11" s="112"/>
      <c r="D11" s="423" t="str">
        <f ca="1">IF(D9=Q9,OFFSET(L!$C$1,MATCH("Declaration"&amp;ADDRESS(ROW(),COLUMN(),4),L!$A:$A,0)-1,SL,,),"")</f>
        <v>Klicken Sie hier, um die Produkte einzugeben, auf die diese Erklärung anzuwenden ist</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Das antragstellende Unternehmen muss alle Mineralien ausgewählt, die in den Geltungsbereich der Erklärung fallen (*)</v>
      </c>
      <c r="C12" s="112"/>
      <c r="D12" s="372" t="s">
        <v>40</v>
      </c>
      <c r="E12" s="428" t="s">
        <v>18641</v>
      </c>
      <c r="F12" s="429"/>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7" t="e">
        <f ca="1">OFFSET(L!$C$1,MATCH("Declaration"&amp;ADDRESS(ROW(),COLUMN(),4),L!$A:$A,0)-1,SL,,)</f>
        <v>#N/A</v>
      </c>
      <c r="C13" s="112"/>
      <c r="D13" s="372" t="s">
        <v>19149</v>
      </c>
      <c r="E13" s="428" t="s">
        <v>19150</v>
      </c>
      <c r="F13" s="429"/>
      <c r="G13" s="372" t="s">
        <v>19151</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75">
      <c r="A16" s="31"/>
      <c r="B16" s="33" t="str">
        <f ca="1">OFFSET(L!$C$1,MATCH("Declaration"&amp;ADDRESS(ROW(),COLUMN(),4),L!$A:$A,0)-1,SL,,)</f>
        <v>Eindeutige Unternehmenskennung:</v>
      </c>
      <c r="C16" s="67"/>
      <c r="D16" s="412" t="s">
        <v>20052</v>
      </c>
      <c r="E16" s="413"/>
      <c r="F16" s="413"/>
      <c r="G16" s="413"/>
      <c r="H16" s="413"/>
      <c r="I16" s="413"/>
      <c r="J16" s="414"/>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75">
      <c r="A17" s="31"/>
      <c r="B17" s="33" t="str">
        <f ca="1">OFFSET(L!$C$1,MATCH("Declaration"&amp;ADDRESS(ROW(),COLUMN(),4),L!$A:$A,0)-1,SL,,)</f>
        <v>Zuständige Stelle im Unternehmen:</v>
      </c>
      <c r="C17" s="67"/>
      <c r="D17" s="412"/>
      <c r="E17" s="413"/>
      <c r="F17" s="413"/>
      <c r="G17" s="413"/>
      <c r="H17" s="413"/>
      <c r="I17" s="413"/>
      <c r="J17" s="414"/>
      <c r="K17" s="29"/>
      <c r="L17" s="104"/>
      <c r="P17" s="295" t="str">
        <f>IF(ISBLANK(D13),"",IF(D13="(Delete Lithium)",IF(ISBLANK(D15),"",D15),D13))</f>
        <v/>
      </c>
      <c r="Q17" s="296" t="str">
        <f t="shared" ref="Q17:Y17" si="19">IF(P17="",P17,IF(P16="",P16,IF(P16&gt;P17,P16,P17)))</f>
        <v/>
      </c>
      <c r="R17" s="296" t="str">
        <f t="shared" ref="R17:Z17" si="20">IF(Q18="",Q17,IF(Q17="",Q18,IF(Q17&gt;Q18,Q18,Q17)))</f>
        <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75">
      <c r="A18" s="31"/>
      <c r="B18" s="33" t="str">
        <f ca="1">OFFSET(L!$C$1,MATCH("Declaration"&amp;ADDRESS(ROW(),COLUMN(),4),L!$A:$A,0)-1,SL,,)</f>
        <v>Adresse:</v>
      </c>
      <c r="C18" s="67"/>
      <c r="D18" s="412" t="s">
        <v>20053</v>
      </c>
      <c r="E18" s="413"/>
      <c r="F18" s="413"/>
      <c r="G18" s="413"/>
      <c r="H18" s="413"/>
      <c r="I18" s="413"/>
      <c r="J18" s="414"/>
      <c r="K18" s="29"/>
      <c r="L18" s="104"/>
      <c r="P18" s="295" t="str">
        <f>IF(ISBLANK(E13),"",IF(E13="(Delete Mica)",IF(ISBLANK(E15),"",E15),E13))</f>
        <v/>
      </c>
      <c r="Q18" s="296" t="str">
        <f t="shared" ref="Q18:Y18" si="21">IF(P19="",P18,IF(P18="",P19,IF(P18&gt;P19,P19,P18)))</f>
        <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Name des Ansprechpartners (*):</v>
      </c>
      <c r="C19" s="67"/>
      <c r="D19" s="412" t="s">
        <v>20054</v>
      </c>
      <c r="E19" s="413"/>
      <c r="F19" s="413"/>
      <c r="G19" s="413"/>
      <c r="H19" s="413"/>
      <c r="I19" s="413"/>
      <c r="J19" s="414"/>
      <c r="K19" s="29"/>
      <c r="L19" s="104"/>
      <c r="P19" s="295" t="str">
        <f>IF(ISBLANK(G13),"",IF(G13="(Delete Nickel)",IF(ISBLANK(G15),"",G15),G13))</f>
        <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E-Mail-Adresse des Ansprechpartners (*):</v>
      </c>
      <c r="C20" s="67"/>
      <c r="D20" s="439" t="s">
        <v>20055</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Telefonnummer des Ansprechpartners (*):</v>
      </c>
      <c r="C21" s="67"/>
      <c r="D21" s="412" t="s">
        <v>20056</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Bevollmächtigter (*):</v>
      </c>
      <c r="C22" s="67"/>
      <c r="D22" s="412" t="s">
        <v>20054</v>
      </c>
      <c r="E22" s="413"/>
      <c r="F22" s="413"/>
      <c r="G22" s="413"/>
      <c r="H22" s="413"/>
      <c r="I22" s="413"/>
      <c r="J22" s="414"/>
      <c r="K22" s="29"/>
      <c r="L22" s="98"/>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Titel des Bevollmächtigten:</v>
      </c>
      <c r="C23" s="67"/>
      <c r="D23" s="412"/>
      <c r="E23" s="413"/>
      <c r="F23" s="413"/>
      <c r="G23" s="413"/>
      <c r="H23" s="413"/>
      <c r="I23" s="413"/>
      <c r="J23" s="414"/>
      <c r="K23" s="29"/>
      <c r="L23" s="98"/>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E-Mail-Adresse des Bevollmächtigten (*):</v>
      </c>
      <c r="C24" s="67"/>
      <c r="D24" s="434" t="s">
        <v>20055</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Telefonnummer des Bevollmächtigten:</v>
      </c>
      <c r="C25" s="124"/>
      <c r="D25" s="412"/>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Datum (*):</v>
      </c>
      <c r="C26" s="68"/>
      <c r="D26" s="441">
        <v>45814</v>
      </c>
      <c r="E26" s="442"/>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50"/>
      <c r="E27" s="45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1" t="str">
        <f ca="1">OFFSET(L!$C$1,MATCH("Declaration"&amp;ADDRESS(ROW(),COLUMN(),4),L!$A:$A,0)-1,SL,,)</f>
        <v>Beantworten Sie die Fragen 1 - 7 entsprechend dem oben angegebenen Geltungsbereich</v>
      </c>
      <c r="C28" s="451"/>
      <c r="D28" s="451"/>
      <c r="E28" s="451"/>
      <c r="F28" s="451"/>
      <c r="G28" s="451"/>
      <c r="H28" s="451"/>
      <c r="I28" s="451"/>
      <c r="J28" s="45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Wird absichtlich angegebenen Mineralien im Herstellungsprozess verwendet oder in das bzw. die Produkte aufgenommen? (*)</v>
      </c>
      <c r="C29" s="13"/>
      <c r="D29" s="449" t="str">
        <f ca="1">OFFSET(L!$C$1,MATCH("Declaration"&amp;ADDRESS(ROW(),COLUMN(),4),L!$A:$A,0)-1,SL,,)</f>
        <v>Antwort</v>
      </c>
      <c r="E29" s="449"/>
      <c r="F29" s="14"/>
      <c r="G29" s="37" t="str">
        <f ca="1">OFFSET(L!$C$1,MATCH("Declaration"&amp;ADDRESS(ROW(),COLUMN(),4),L!$A:$A,0)-1,SL,,)</f>
        <v>Kommentare</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7" t="s">
        <v>25</v>
      </c>
      <c r="E30" s="438"/>
      <c r="F30" s="8"/>
      <c r="G30" s="400"/>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Copper(*)</v>
      </c>
      <c r="C31" s="28"/>
      <c r="D31" s="437" t="s">
        <v>25</v>
      </c>
      <c r="E31" s="438"/>
      <c r="F31" s="8"/>
      <c r="G31" s="400"/>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
      </c>
      <c r="C32" s="28"/>
      <c r="D32" s="437"/>
      <c r="E32" s="438"/>
      <c r="F32" s="8"/>
      <c r="G32" s="400"/>
      <c r="H32" s="401"/>
      <c r="I32" s="401"/>
      <c r="J32" s="402"/>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
      </c>
      <c r="C33" s="28"/>
      <c r="D33" s="437"/>
      <c r="E33" s="438"/>
      <c r="F33" s="8"/>
      <c r="G33" s="400"/>
      <c r="H33" s="401"/>
      <c r="I33" s="401"/>
      <c r="J33" s="402"/>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
      </c>
      <c r="C34" s="28"/>
      <c r="D34" s="437"/>
      <c r="E34" s="438"/>
      <c r="F34" s="8"/>
      <c r="G34" s="400"/>
      <c r="H34" s="401"/>
      <c r="I34" s="401"/>
      <c r="J34" s="402"/>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
      </c>
      <c r="C35" s="28"/>
      <c r="D35" s="437"/>
      <c r="E35" s="438"/>
      <c r="F35" s="8"/>
      <c r="G35" s="400"/>
      <c r="H35" s="401"/>
      <c r="I35" s="401"/>
      <c r="J35" s="402"/>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Verbleibt angegebenen Mineralien in dem bzw. den Produkten? (*)(*)</v>
      </c>
      <c r="C41" s="13"/>
      <c r="D41" s="440" t="str">
        <f ca="1">D29</f>
        <v>Antwort</v>
      </c>
      <c r="E41" s="440"/>
      <c r="F41" s="14"/>
      <c r="G41" s="37" t="str">
        <f ca="1">G29</f>
        <v>Kommentare</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7" t="s">
        <v>25</v>
      </c>
      <c r="E42" s="438"/>
      <c r="F42" s="8"/>
      <c r="G42" s="400"/>
      <c r="H42" s="401"/>
      <c r="I42" s="401"/>
      <c r="J42" s="402"/>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Copper(*)</v>
      </c>
      <c r="C43" s="28"/>
      <c r="D43" s="437" t="s">
        <v>25</v>
      </c>
      <c r="E43" s="438"/>
      <c r="F43" s="8"/>
      <c r="G43" s="400"/>
      <c r="H43" s="401"/>
      <c r="I43" s="401"/>
      <c r="J43" s="402"/>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5">
      <c r="A44" s="34"/>
      <c r="B44" s="300" t="str">
        <f t="shared" si="36"/>
        <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
      </c>
      <c r="C46" s="28"/>
      <c r="D46" s="437"/>
      <c r="E46" s="438"/>
      <c r="F46" s="8"/>
      <c r="G46" s="400"/>
      <c r="H46" s="401"/>
      <c r="I46" s="401"/>
      <c r="J46" s="402"/>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
      </c>
      <c r="C47" s="28"/>
      <c r="D47" s="437"/>
      <c r="E47" s="438"/>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Bezieht einer der Verhüttungsbetrieb oder das Verarbeitungsunternehmen in Ihrer Lieferkette das angegebenen Mineralien aus Konflikt- und Hochrisikogebieten? (OECD Due Diligence Guidance, siehe Registerkarte Definitionen)(*)</v>
      </c>
      <c r="C53" s="6"/>
      <c r="D53" s="440" t="str">
        <f ca="1">D29</f>
        <v>Antwort</v>
      </c>
      <c r="E53" s="440"/>
      <c r="F53" s="14"/>
      <c r="G53" s="37" t="str">
        <f ca="1">G29</f>
        <v>Kommentare</v>
      </c>
      <c r="H53" s="445"/>
      <c r="I53" s="445"/>
      <c r="J53" s="445"/>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t="s">
        <v>22</v>
      </c>
      <c r="E54" s="438"/>
      <c r="F54" s="40"/>
      <c r="G54" s="400"/>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37" t="s">
        <v>22</v>
      </c>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
      </c>
      <c r="C59" s="6"/>
      <c r="D59" s="437"/>
      <c r="E59" s="438"/>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8.5" customHeight="1">
      <c r="A65" s="34"/>
      <c r="B65" s="37" t="str">
        <f ca="1">OFFSET(L!$C$1,MATCH("Declaration"&amp;ADDRESS(ROW(),COLUMN(),4),L!$A:$A,0)-1,SL,,)&amp;Q53</f>
        <v>4) Stammt 100 Prozent des angegebenen Mineralien aus Recycling- oder Schrottquellen?(*)</v>
      </c>
      <c r="C65" s="6"/>
      <c r="D65" s="440" t="str">
        <f ca="1">D29</f>
        <v>Antwort</v>
      </c>
      <c r="E65" s="440"/>
      <c r="F65" s="14"/>
      <c r="G65" s="37" t="str">
        <f ca="1">G29</f>
        <v>Kommentare</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t="s">
        <v>26</v>
      </c>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37" t="s">
        <v>25</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
      </c>
      <c r="C71" s="6"/>
      <c r="D71" s="437"/>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Wie hoch ist der Prozentsatz an Lieferanten, die auf Ihre Lieferkettenumfrage geantwortet haben?(*)</v>
      </c>
      <c r="C77" s="6"/>
      <c r="D77" s="440" t="str">
        <f ca="1">D29</f>
        <v>Antwort</v>
      </c>
      <c r="E77" s="440"/>
      <c r="F77" s="14"/>
      <c r="G77" s="37" t="str">
        <f ca="1">G29</f>
        <v>Kommentare</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t="s">
        <v>20057</v>
      </c>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37" t="s">
        <v>20057</v>
      </c>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37"/>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Kennen Sie alle Verhüttungsbetriebe oder Verarbeitungsunternehmen, die das angegebenen Mineralien für Ihre Lieferkette bereitstellen?(*)</v>
      </c>
      <c r="C89" s="6"/>
      <c r="D89" s="440" t="str">
        <f ca="1">D29</f>
        <v>Antwort</v>
      </c>
      <c r="E89" s="440"/>
      <c r="F89" s="14"/>
      <c r="G89" s="37" t="str">
        <f ca="1">G29</f>
        <v>Kommentare</v>
      </c>
      <c r="H89" s="452"/>
      <c r="I89" s="452"/>
      <c r="J89" s="452"/>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t="s">
        <v>26</v>
      </c>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37" t="s">
        <v>26</v>
      </c>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
      </c>
      <c r="C95" s="6"/>
      <c r="D95" s="437"/>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7.25">
      <c r="A101" s="34"/>
      <c r="B101" s="37" t="str">
        <f ca="1">OFFSET(L!$C$1,MATCH("Declaration"&amp;ADDRESS(ROW(),COLUMN(),4),L!$A:$A,0)-1,SL,,)&amp;Q53</f>
        <v>7) Sind alle anwendbaren Informationen über Verhüttungsbetriebe oder Verarbeitungsunternehmen, die Ihr Unternehmen erhalten hat, in dieser Erklärung genannt worden?(*)</v>
      </c>
      <c r="C101" s="6"/>
      <c r="D101" s="440" t="str">
        <f ca="1">D29</f>
        <v>Antwort</v>
      </c>
      <c r="E101" s="440"/>
      <c r="F101" s="14"/>
      <c r="G101" s="37" t="str">
        <f ca="1">G29</f>
        <v>Kommentare</v>
      </c>
      <c r="H101" s="452" t="str">
        <f>IF(Q115="(*)","Click here to enter smelter names","")</f>
        <v/>
      </c>
      <c r="I101" s="452"/>
      <c r="J101" s="452"/>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t="s">
        <v>26</v>
      </c>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37" t="s">
        <v>26</v>
      </c>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
      </c>
      <c r="C107" s="28"/>
      <c r="D107" s="437"/>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3" t="str">
        <f ca="1">OFFSET(L!$C$1,MATCH("Declaration"&amp;ADDRESS(ROW(),COLUMN(),4),L!$A:$A,0)-1,SL,,)</f>
        <v>Beantworten Sie folgende Fragen auf Firmenebene</v>
      </c>
      <c r="C113" s="453"/>
      <c r="D113" s="453"/>
      <c r="E113" s="453"/>
      <c r="F113" s="453"/>
      <c r="G113" s="453"/>
      <c r="H113" s="453"/>
      <c r="I113" s="453"/>
      <c r="J113" s="453"/>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Frage</v>
      </c>
      <c r="C114" s="71"/>
      <c r="D114" s="449" t="str">
        <f ca="1">D29</f>
        <v>Antwort</v>
      </c>
      <c r="E114" s="449"/>
      <c r="F114" s="46"/>
      <c r="G114" s="449" t="str">
        <f ca="1">G29</f>
        <v>Kommentare</v>
      </c>
      <c r="H114" s="449" t="e">
        <f>HLOOKUP(SL,LT,$O114,0)</f>
        <v>#NAME?</v>
      </c>
      <c r="I114" s="449"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Haben Sie eine Richtlinie zur verantwortungsvollen Beschaffung von Mineralien aufgestellt?(*)</v>
      </c>
      <c r="C115" s="50"/>
      <c r="D115" s="437" t="s">
        <v>25</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4"/>
      <c r="H116" s="454"/>
      <c r="I116" s="454"/>
      <c r="J116" s="454"/>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Ist Ihre Richtlinie zur verantwortungsvollen Beschaffung von Mineralien auf Ihrer Website einsehbar? (Hinweis – Bei „Ja“ hat der Benutzer die URL im Anmerkungsfeld anzugeben.)(*)</v>
      </c>
      <c r="C117" s="50"/>
      <c r="D117" s="437" t="s">
        <v>22</v>
      </c>
      <c r="E117" s="438"/>
      <c r="F117" s="50"/>
      <c r="G117" s="455"/>
      <c r="H117" s="456"/>
      <c r="I117" s="456"/>
      <c r="J117" s="457"/>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Verlangen Sie von Ihren direkten Lieferanten, das angegebenen Mineralien von Verhüttungsbetrieben, deren Sorgfaltspflichtpraktiken von einem unabhängigen Prüfungsprogramm einer dritten Partei überprüft worden sind?(*)</v>
      </c>
      <c r="C119" s="230"/>
      <c r="D119" s="458"/>
      <c r="E119" s="458"/>
      <c r="F119" s="233"/>
      <c r="G119" s="459"/>
      <c r="H119" s="459"/>
      <c r="I119" s="459"/>
      <c r="J119" s="459"/>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t="s">
        <v>22</v>
      </c>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37" t="s">
        <v>22</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
      </c>
      <c r="C125" s="6"/>
      <c r="D125" s="437"/>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Haben Sie Sorgfaltspflichtmaßnahmen für verantwortungsvolle Beschaffung in Kraft gesetzt?(*)</v>
      </c>
      <c r="C131" s="50"/>
      <c r="D131" s="437" t="s">
        <v>25</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Führt Ihr Unternehmen Lieferkettenumfragen bei Ihren relevanten Lieferanten zu angegebenen Mineralien durch?(*)</v>
      </c>
      <c r="C133" s="50"/>
      <c r="D133" s="463" t="s">
        <v>32</v>
      </c>
      <c r="E133" s="464"/>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4"/>
      <c r="H134" s="454"/>
      <c r="I134" s="454"/>
      <c r="J134" s="454"/>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Prüfen Sie die Sorgfaltspflichtangaben, die Sie von Ihren Lieferanten erhalten, gegen die Erwartungen Ihres Unternehmens?(*)</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5"/>
      <c r="H136" s="465"/>
      <c r="I136" s="465"/>
      <c r="J136" s="465"/>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Umfasst Ihr Prüfverfahren die Überwachung von Abhilfemaßnahmen?(*)</v>
      </c>
      <c r="C137" s="50"/>
      <c r="D137" s="437" t="s">
        <v>25</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60" t="str">
        <f>IF(OR($D$8="",$I$3=""),"","Click here to check required fields completion")</f>
        <v/>
      </c>
      <c r="C138" s="460"/>
      <c r="D138" s="460"/>
      <c r="E138" s="460"/>
      <c r="F138" s="460"/>
      <c r="G138" s="460"/>
      <c r="H138" s="460"/>
      <c r="I138" s="460"/>
      <c r="J138" s="46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1" t="str">
        <f ca="1">OFFSET(L!$C$1,MATCH("General"&amp;"Cpy",L!$A:$A,0)-1,SL,,)</f>
        <v>© 2025 Responsible Minerals Initiative. All rights reserved.</v>
      </c>
      <c r="B139" s="462"/>
      <c r="C139" s="462"/>
      <c r="D139" s="462"/>
      <c r="E139" s="462"/>
      <c r="F139" s="462"/>
      <c r="G139" s="462"/>
      <c r="H139" s="462"/>
      <c r="I139" s="462"/>
      <c r="J139" s="46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B851CEE2-C420-43D7-A9AD-B1AAAEEC2713}"/>
    <hyperlink ref="D24" r:id="rId2" xr:uid="{9878A755-C38D-401B-885D-FFA1399E7F33}"/>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abSelected="1" topLeftCell="A2" zoomScaleNormal="100" workbookViewId="0">
      <pane ySplit="3" topLeftCell="A5" activePane="bottomLeft" state="frozen"/>
      <selection activeCell="B24" sqref="B24:J24"/>
      <selection pane="bottomLeft" activeCell="E8" sqref="E8"/>
    </sheetView>
  </sheetViews>
  <sheetFormatPr baseColWidth="10"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UM ZU BEGINNEN:</v>
      </c>
      <c r="C2" s="142"/>
      <c r="D2" s="142"/>
      <c r="E2" s="142"/>
      <c r="F2" s="161"/>
      <c r="G2" s="161"/>
      <c r="H2" s="161"/>
      <c r="I2" s="284"/>
      <c r="J2" s="466" t="str">
        <f ca="1">OFFSET(L!$C$1,MATCH("Smelter List"&amp;ADDRESS(ROW(),COLUMN(),4),L!$A:$A,0)-1,SL,,)</f>
        <v>Link zur "RMAP Conformant Smelter"- Liste</v>
      </c>
      <c r="K2" s="467"/>
      <c r="L2" s="467"/>
      <c r="M2" s="467"/>
      <c r="N2" s="467"/>
      <c r="O2" s="467"/>
      <c r="P2" s="162"/>
      <c r="Q2" s="163"/>
      <c r="R2" s="164"/>
      <c r="S2" s="164"/>
      <c r="T2" s="164"/>
      <c r="AB2" s="312"/>
      <c r="AH2" s="130" t="s">
        <v>25</v>
      </c>
    </row>
    <row r="3" spans="1:34" s="16" customFormat="1" ht="249.6" customHeight="1">
      <c r="A3" s="202"/>
      <c r="B3" s="468"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68"/>
      <c r="D3" s="468"/>
      <c r="E3" s="468"/>
      <c r="F3" s="165"/>
      <c r="G3" s="469" t="str">
        <f ca="1">OFFSET(L!$C$1,MATCH("General"&amp;"Cpy",L!$A:$A,0)-1,SL,,)</f>
        <v>© 2025 Responsible Minerals Initiative. All rights reserved.</v>
      </c>
      <c r="H3" s="470"/>
      <c r="I3" s="471"/>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 xml:space="preserve">Eingabespalte Schmelzhüttenidentifizierungsnummer </v>
      </c>
      <c r="B4" s="128" t="str">
        <f ca="1">OFFSET(L!$C$1,MATCH("Smelter List"&amp;ADDRESS(ROW(),COLUMN(),4),L!$A:$A,0)-1,SL,,)</f>
        <v>Metall (*)</v>
      </c>
      <c r="C4" s="128" t="str">
        <f ca="1">OFFSET(L!$C$1,MATCH("Smelter List"&amp;ADDRESS(ROW(),COLUMN(),4),L!$A:$A,0)-1,SL,,)</f>
        <v>Schmelzhüttensuche (*)</v>
      </c>
      <c r="D4" s="128" t="str">
        <f ca="1">OFFSET(L!$C$1,MATCH("Smelter List"&amp;ADDRESS(ROW(),COLUMN(),4),L!$A:$A,0)-1,SL,,)</f>
        <v>Schmelzhüttenname (*)</v>
      </c>
      <c r="E4" s="128" t="str">
        <f ca="1">OFFSET(L!$C$1,MATCH("Smelter List"&amp;ADDRESS(ROW(),COLUMN(),4),L!$A:$A,0)-1,SL,,)</f>
        <v>Schmelzhütten: Land (*)</v>
      </c>
      <c r="F4" s="128" t="str">
        <f ca="1">OFFSET(L!$C$1,MATCH("Smelter List"&amp;ADDRESS(ROW(),COLUMN(),4),L!$A:$A,0)-1,SL,,)</f>
        <v>Schmelzhütte Identifizierung</v>
      </c>
      <c r="G4" s="128" t="str">
        <f ca="1">OFFSET(L!$C$1,MATCH("Smelter List"&amp;ADDRESS(ROW(),COLUMN(),4),L!$A:$A,0)-1,SL,,)</f>
        <v>Quelle der Schmelzhütte Id-Nummer</v>
      </c>
      <c r="H4" s="129" t="str">
        <f ca="1">OFFSET(L!$C$1,MATCH("Smelter List"&amp;ADDRESS(ROW(),COLUMN(),4),L!$A:$A,0)-1,SL,,)</f>
        <v>Schmelzhütten: Straße</v>
      </c>
      <c r="I4" s="129" t="str">
        <f ca="1">OFFSET(L!$C$1,MATCH("Smelter List"&amp;ADDRESS(ROW(),COLUMN(),4),L!$A:$A,0)-1,SL,,)</f>
        <v>Schmelzhütten: Stadt</v>
      </c>
      <c r="J4" s="129" t="str">
        <f ca="1">OFFSET(L!$C$1,MATCH("Smelter List"&amp;ADDRESS(ROW(),COLUMN(),4),L!$A:$A,0)-1,SL,,)</f>
        <v>Schmelzhütten: Bundesland/Provinz</v>
      </c>
      <c r="K4" s="129" t="str">
        <f ca="1">OFFSET(L!$C$1,MATCH("Smelter List"&amp;ADDRESS(ROW(),COLUMN(),4),L!$A:$A,0)-1,SL,,)</f>
        <v xml:space="preserve">Schmelzhütten-Ansprechpartner: Name </v>
      </c>
      <c r="L4" s="129" t="str">
        <f ca="1">OFFSET(L!$C$1,MATCH("Smelter List"&amp;ADDRESS(ROW(),COLUMN(),4),L!$A:$A,0)-1,SL,,)</f>
        <v>Schmelzhütten-Ansprechpartner: E-mail</v>
      </c>
      <c r="M4" s="129" t="str">
        <f ca="1">OFFSET(L!$C$1,MATCH("Smelter List"&amp;ADDRESS(ROW(),COLUMN(),4),L!$A:$A,0)-1,SL,,)</f>
        <v>Vorgeschlagenen nächsten Schritte</v>
      </c>
      <c r="N4" s="129" t="str">
        <f ca="1">OFFSET(L!$C$1,MATCH("Smelter List"&amp;ADDRESS(ROW(),COLUMN(),4),L!$A:$A,0)-1,SL,,)</f>
        <v>Name der Mine(n) oder falls aus Recycling oder Schrott, tragen Sie "recycled" oder "Schrott" ein</v>
      </c>
      <c r="O4" s="129" t="str">
        <f ca="1">OFFSET(L!$C$1,MATCH("Smelter List"&amp;ADDRESS(ROW(),COLUMN(),4),L!$A:$A,0)-1,SL,,)</f>
        <v>Standort (Land) von Minen, falls aus Recycling oder Schrott gekauft, geben Sie "recycled" oder "Schrott" ein</v>
      </c>
      <c r="P4" s="129" t="str">
        <f ca="1">OFFSET(L!$C$1,MATCH("Smelter List"&amp;ADDRESS(ROW(),COLUMN(),4),L!$A:$A,0)-1,SL,,)</f>
        <v>Stammen 100% der Ausgangsstoffe der Schmelzhütte aus Recycling oder Schrott?</v>
      </c>
      <c r="Q4" s="130" t="str">
        <f ca="1">OFFSET(L!$C$1,MATCH("Smelter List"&amp;ADDRESS(ROW(),COLUMN(),4),L!$A:$A,0)-1,SL,,)</f>
        <v>Kommentare</v>
      </c>
      <c r="R4" s="128" t="s">
        <v>42</v>
      </c>
      <c r="S4" s="128" t="s">
        <v>43</v>
      </c>
      <c r="T4" s="128" t="s">
        <v>44</v>
      </c>
      <c r="U4" s="167"/>
      <c r="W4" s="140" t="s">
        <v>45</v>
      </c>
      <c r="X4" s="140" t="s">
        <v>46</v>
      </c>
      <c r="AB4" s="313"/>
      <c r="AH4" s="130" t="s">
        <v>26</v>
      </c>
    </row>
    <row r="5" spans="1:34" s="170" customFormat="1" ht="102">
      <c r="A5" s="198" t="s">
        <v>239</v>
      </c>
      <c r="B5" s="304" t="str">
        <f ca="1">IF(LEN(A5)=0,"",INDEX('Smelter Look-up'!$A:$A,MATCH($A5,'Smelter Look-up'!$E:$E,0)))</f>
        <v>Cobalt</v>
      </c>
      <c r="C5" s="152" t="str">
        <f ca="1">IF(LEN(A5)=0,"",INDEX('Smelter Look-up'!$C:$C,MATCH($A5,'Smelter Look-up'!$E:$E,0)))</f>
        <v>Niihama Nickel Refinery, Sumitomo Metal Mining</v>
      </c>
      <c r="D5" s="149"/>
      <c r="E5" s="149" t="str">
        <f ca="1">IF(ISERROR($V5),"",OFFSET('Smelter Look-up'!$D$4,$V5-4,0)&amp;"")</f>
        <v>JAPAN</v>
      </c>
      <c r="F5" s="149" t="str">
        <f ca="1">IF(ISERROR($V5),"",OFFSET('Smelter Look-up'!$E$4,$V5-4,0))</f>
        <v>CID003278</v>
      </c>
      <c r="G5" s="149" t="str">
        <f ca="1">IF(C5=$X$4,"Enter smelter details",IF(ISERROR($V5),"",OFFSET('Smelter Look-up'!$F$4,$V5-4,0)))</f>
        <v>RMI</v>
      </c>
      <c r="H5" s="206">
        <f ca="1">IF(ISERROR($V5),"",OFFSET('Smelter Look-up'!$G$4,$V5-4,0))</f>
        <v>0</v>
      </c>
      <c r="I5" s="207" t="str">
        <f ca="1">IF(ISERROR($V5),"",OFFSET('Smelter Look-up'!$H$4,$V5-4,0))</f>
        <v>Niihama</v>
      </c>
      <c r="J5" s="207" t="str">
        <f ca="1">IF(ISERROR($V5),"",OFFSET('Smelter Look-up'!$I$4,$V5-4,0))</f>
        <v>Ehime</v>
      </c>
      <c r="K5" s="150"/>
      <c r="L5" s="150"/>
      <c r="M5" s="150"/>
      <c r="N5" s="150"/>
      <c r="O5" s="150"/>
      <c r="P5" s="209"/>
      <c r="Q5" s="151" t="s">
        <v>20058</v>
      </c>
      <c r="R5" s="149" t="str">
        <f ca="1">IF(ISERROR($V5),"",OFFSET('Smelter Look-up'!$C$4,$V5-4,0)&amp;"")</f>
        <v>Niihama Nickel Refinery, Sumitomo Metal Mining</v>
      </c>
      <c r="S5" s="155" t="str">
        <f t="shared" ref="S5:S12" ca="1" si="0">IF(B5="","",IF(ISERROR(MATCH($E5,CL,0)),"Unknown",INDIRECT("'C'!$A$"&amp;MATCH($E5,CL,0)+1)))</f>
        <v>JP</v>
      </c>
      <c r="T5" s="155" t="str">
        <f ca="1">IF(B5="","",IF(ISERROR(MATCH($J5,SorP!$B$1:$B$6226,0)),"",INDIRECT("'SorP'!$A$"&amp;MATCH($S5&amp;$J5,SorP!C:C,0))))</f>
        <v>JP-38</v>
      </c>
      <c r="U5" s="168"/>
      <c r="V5" s="169">
        <f ca="1">IF(C5="",NA(),MATCH($B5&amp;$C5,'Smelter Look-up'!$J:$J,0))</f>
        <v>122</v>
      </c>
      <c r="X5" s="170">
        <f t="shared" ref="X5:X12" ca="1" si="1">IF(AND(C5="Smelter not listed",OR(LEN(D5)=0,LEN(E5)=0)),1,0)</f>
        <v>0</v>
      </c>
      <c r="AB5" s="314" t="str">
        <f t="shared" ref="AB5:AB12" ca="1" si="2">IF(C5="","",B5)</f>
        <v>Cobalt</v>
      </c>
    </row>
    <row r="6" spans="1:34" s="170" customFormat="1" ht="25.5">
      <c r="A6" s="198"/>
      <c r="B6" s="304" t="s">
        <v>18641</v>
      </c>
      <c r="C6" s="152" t="s">
        <v>308</v>
      </c>
      <c r="D6" s="149" t="s">
        <v>20062</v>
      </c>
      <c r="E6" s="149" t="s">
        <v>1469</v>
      </c>
      <c r="F6" s="149">
        <f ca="1">IF(ISERROR($V6),"",OFFSET('Smelter Look-up'!$E$4,$V6-4,0))</f>
        <v>0</v>
      </c>
      <c r="G6" s="149" t="str">
        <f ca="1">IF(C6=$X$4,"Enter smelter details",IF(ISERROR($V6),"",OFFSET('Smelter Look-up'!$F$4,$V6-4,0)))</f>
        <v>Enter smelter details</v>
      </c>
      <c r="H6" s="206">
        <f ca="1">IF(ISERROR($V6),"",OFFSET('Smelter Look-up'!$G$4,$V6-4,0))</f>
        <v>0</v>
      </c>
      <c r="I6" s="207">
        <f ca="1">IF(ISERROR($V6),"",OFFSET('Smelter Look-up'!$H$4,$V6-4,0))</f>
        <v>0</v>
      </c>
      <c r="J6" s="207">
        <f ca="1">IF(ISERROR($V6),"",OFFSET('Smelter Look-up'!$I$4,$V6-4,0))</f>
        <v>0</v>
      </c>
      <c r="K6" s="150"/>
      <c r="L6" s="150"/>
      <c r="M6" s="150"/>
      <c r="N6" s="150"/>
      <c r="O6" s="150"/>
      <c r="P6" s="209"/>
      <c r="Q6" s="151"/>
      <c r="R6" s="149" t="str">
        <f ca="1">IF(ISERROR($V6),"",OFFSET('Smelter Look-up'!$C$4,$V6-4,0)&amp;"")</f>
        <v/>
      </c>
      <c r="S6" s="155" t="str">
        <f t="shared" ca="1" si="0"/>
        <v>DE</v>
      </c>
      <c r="T6" s="155" t="str">
        <f ca="1">IF(B6="","",IF(ISERROR(MATCH($J6,SorP!$B$1:$B$6226,0)),"",INDIRECT("'SorP'!$A$"&amp;MATCH($S6&amp;$J6,SorP!C:C,0))))</f>
        <v/>
      </c>
      <c r="U6" s="168"/>
      <c r="V6" s="169">
        <f>IF(C6="",NA(),MATCH($B6&amp;$C6,'Smelter Look-up'!$J:$J,0))</f>
        <v>274</v>
      </c>
      <c r="X6" s="170">
        <f t="shared" si="1"/>
        <v>0</v>
      </c>
      <c r="AB6" s="314" t="str">
        <f t="shared" si="2"/>
        <v>Copper</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2" t="str">
        <f ca="1">OFFSET(L!$C$1,MATCH("Checker"&amp;ADDRESS(ROW(),COLUMN(),4),L!$A:$A,0)-1,SL,,)</f>
        <v>Um sicherzustellen, dass alle erforderlichen Felder vor dem Versand an ihren Kunden ausgefüllt sind, alle rot markierten Felder beachten.</v>
      </c>
      <c r="B1" s="472"/>
      <c r="C1" s="472"/>
      <c r="D1" s="108" t="str">
        <f ca="1">OFFSET(L!$C$1,MATCH("Checker"&amp;ADDRESS(ROW(),COLUMN(),4),L!$A:$A,0)-1,SL,,)</f>
        <v>Erforderliche Felder bitte vervollständigen.</v>
      </c>
      <c r="E1" s="16" t="s">
        <v>18</v>
      </c>
    </row>
    <row r="2" spans="1:10" ht="15.75">
      <c r="A2" s="58" t="s">
        <v>47</v>
      </c>
      <c r="B2" s="59" t="str">
        <f>IF(F114=1,"Click here to return to Smelter List","")</f>
        <v>Click here to return to Smelter List</v>
      </c>
      <c r="C2" s="111" t="str">
        <f>IF(F112=1,"Click here to return to Product List","")</f>
        <v>Click here to return to Product List</v>
      </c>
      <c r="D2" s="133" t="str">
        <f ca="1">IF(H125=0,"0",H125)</f>
        <v>0</v>
      </c>
    </row>
    <row r="3" spans="1:10" ht="15">
      <c r="A3" s="60" t="str">
        <f ca="1">OFFSET(L!$C$1,MATCH("Checker"&amp;ADDRESS(ROW(),COLUMN(),4),L!$A:$A,0)-1,SL,,)</f>
        <v>Erforderliche Felder</v>
      </c>
      <c r="B3" s="60" t="str">
        <f ca="1">OFFSET(L!$C$1,MATCH("Checker"&amp;ADDRESS(ROW(),COLUMN(),4),L!$A:$A,0)-1,SL,,)</f>
        <v>Antwort ist vorhanden</v>
      </c>
      <c r="C3" s="60" t="str">
        <f ca="1">OFFSET(L!$C$1,MATCH("Checker"&amp;ADDRESS(ROW(),COLUMN(),4),L!$A:$A,0)-1,SL,,)</f>
        <v>Notizen</v>
      </c>
      <c r="D3" s="60" t="str">
        <f ca="1">OFFSET(L!$C$1,MATCH("Checker"&amp;ADDRESS(ROW(),COLUMN(),4),L!$A:$A,0)-1,SL,,)</f>
        <v>Hyperlink zum Ursprung</v>
      </c>
      <c r="F3" s="61" t="s">
        <v>48</v>
      </c>
      <c r="G3" s="15" t="s">
        <v>49</v>
      </c>
      <c r="H3" s="15" t="s">
        <v>50</v>
      </c>
      <c r="I3" s="15" t="s">
        <v>51</v>
      </c>
      <c r="J3" s="15" t="s">
        <v>52</v>
      </c>
    </row>
    <row r="4" spans="1:10" ht="39">
      <c r="A4" s="135" t="str">
        <f ca="1">Declaration!B8</f>
        <v>Firmenname (*):</v>
      </c>
      <c r="B4" s="356" t="str">
        <f>Declaration!D8</f>
        <v>STANNOL GmbH &amp; Co. KG</v>
      </c>
      <c r="C4" s="136" t="str">
        <f t="shared" ref="C4:C11" ca="1" si="0">IF(H4=1,J4,I4)</f>
        <v>Vollständig</v>
      </c>
      <c r="D4" s="204" t="str">
        <f>IF(H4=1,"Click here to enter Company Name","")</f>
        <v/>
      </c>
      <c r="E4" s="16" t="s">
        <v>15</v>
      </c>
      <c r="F4" s="83">
        <v>1</v>
      </c>
      <c r="G4" s="62">
        <f t="shared" ref="G4:G11" si="1">IF(B4=0,1,0)</f>
        <v>0</v>
      </c>
      <c r="H4" s="63">
        <f t="shared" ref="H4:H17" si="2">F4*G4</f>
        <v>0</v>
      </c>
      <c r="I4" s="131" t="str">
        <f ca="1">OFFSET(L!$C$1,MATCH("Checker"&amp;"Comp",L!$A:$A,0)-1,SL,,)</f>
        <v>Vollständig</v>
      </c>
      <c r="J4" s="358" t="str">
        <f ca="1">OFFSET(L!$C$1,MATCH("Checker"&amp;ADDRESS(ROW(),COLUMN(),4),L!$A:$A,0)-1,SL,,)</f>
        <v>Geben Sie den Namen Ihres Unternehmens in der Reiterzelle D8 der Erklärung an</v>
      </c>
    </row>
    <row r="5" spans="1:10" ht="39">
      <c r="A5" s="135" t="str">
        <f ca="1">Declaration!B9</f>
        <v>Geltungsbereich der Erklärung (*):</v>
      </c>
      <c r="B5" s="356" t="str">
        <f>Declaration!D9</f>
        <v>B. Product (or List of Products)</v>
      </c>
      <c r="C5" s="136" t="str">
        <f t="shared" ca="1" si="0"/>
        <v>Vollständig</v>
      </c>
      <c r="D5" s="85" t="str">
        <f>IF(H5=1,"Click here to enter Declaration Scope","")</f>
        <v/>
      </c>
      <c r="E5" s="16" t="s">
        <v>15</v>
      </c>
      <c r="F5" s="83">
        <v>1</v>
      </c>
      <c r="G5" s="62">
        <f t="shared" si="1"/>
        <v>0</v>
      </c>
      <c r="H5" s="63">
        <f t="shared" si="2"/>
        <v>0</v>
      </c>
      <c r="I5" s="131" t="str">
        <f ca="1">OFFSET(L!$C$1,MATCH("Checker"&amp;"Comp",L!$A:$A,0)-1,SL,,)</f>
        <v>Vollständig</v>
      </c>
      <c r="J5" s="132" t="str">
        <f ca="1">OFFSET(L!$C$1,MATCH("Checker"&amp;ADDRESS(ROW(),COLUMN(),4),L!$A:$A,0)-1,SL,,)</f>
        <v>Wählen Sie den Umfang der Erklärung in der Reiterzelle D9 der Erklärung aus</v>
      </c>
    </row>
    <row r="6" spans="1:10" ht="21.95" customHeight="1">
      <c r="A6" s="80" t="str">
        <f ca="1">Declaration!B10</f>
        <v>Wechseln Sie zum Reiter „Product List“ und geben dort die Produkte ein, für die diese Erklärung gilt.</v>
      </c>
      <c r="B6" s="79">
        <f>Declaration!D10</f>
        <v>0</v>
      </c>
      <c r="C6" s="79" t="str">
        <f t="shared" ca="1" si="0"/>
        <v>Vollständig</v>
      </c>
      <c r="D6" s="85" t="str">
        <f>IF(H6=1,"Click here to provide a Description of Scope","")</f>
        <v/>
      </c>
      <c r="E6" s="16" t="s">
        <v>15</v>
      </c>
      <c r="F6" s="84">
        <f>IF(OR(B5=Declaration!P9,B5=Declaration!Q9,B5=0),0,1)</f>
        <v>0</v>
      </c>
      <c r="G6" s="62">
        <f t="shared" si="1"/>
        <v>1</v>
      </c>
      <c r="H6" s="63">
        <f t="shared" si="2"/>
        <v>0</v>
      </c>
      <c r="I6" s="131" t="str">
        <f ca="1">OFFSET(L!$C$1,MATCH("Checker"&amp;"Comp",L!$A:$A,0)-1,SL,,)</f>
        <v>Vollständig</v>
      </c>
      <c r="J6" s="15" t="str">
        <f ca="1">OFFSET(L!$C$1,MATCH("Checker"&amp;ADDRESS(ROW(),COLUMN(),4),L!$A:$A,0)-1,SL,,)</f>
        <v>Geben Sie eine Beschreibung des Umfangs in der Reiterzelle D10 der Erklärung an</v>
      </c>
    </row>
    <row r="7" spans="1:10" ht="21.95" customHeight="1">
      <c r="A7" s="80" t="str">
        <f ca="1">Declaration!B12</f>
        <v>Das antragstellende Unternehmen muss alle Mineralien ausgewählt, die in den Geltungsbereich der Erklärung fallen (*)</v>
      </c>
      <c r="B7" s="82"/>
      <c r="C7" s="79" t="str">
        <f t="shared" ca="1" si="0"/>
        <v>Vollständig</v>
      </c>
      <c r="D7" s="317" t="str">
        <f>IF(H7=1,"Click here to enter Minerals/Metals in Scope","")</f>
        <v/>
      </c>
      <c r="E7" s="16"/>
      <c r="F7" s="83">
        <v>1</v>
      </c>
      <c r="G7" s="308">
        <f>IF(Declaration!B30&lt;&gt;"",0,1)</f>
        <v>0</v>
      </c>
      <c r="H7" s="63">
        <f t="shared" si="2"/>
        <v>0</v>
      </c>
      <c r="I7" s="131" t="str">
        <f ca="1">OFFSET(L!$C$1,MATCH("Checker"&amp;"Comp",L!$A:$A,0)-1,SL,,)</f>
        <v>Vollständig</v>
      </c>
      <c r="J7" s="15">
        <f ca="1">OFFSET(L!$C$1,MATCH("Checker"&amp;ADDRESS(ROW(),COLUMN(),4),L!$A:$A,0)-1,SL,,)</f>
        <v>0</v>
      </c>
    </row>
    <row r="8" spans="1:10" ht="21.95" customHeight="1">
      <c r="A8" s="80">
        <f>Declaration!B14</f>
        <v>0</v>
      </c>
      <c r="B8" s="79"/>
      <c r="C8" s="79"/>
      <c r="D8" s="85"/>
      <c r="E8" s="16"/>
      <c r="F8" s="83"/>
      <c r="G8" s="62"/>
      <c r="H8" s="63"/>
      <c r="I8" s="131"/>
    </row>
    <row r="9" spans="1:10" ht="39">
      <c r="A9" s="135" t="str">
        <f ca="1">Declaration!B19</f>
        <v>Name des Ansprechpartners (*):</v>
      </c>
      <c r="B9" s="356" t="str">
        <f>Declaration!D19</f>
        <v>Claudio Sündermann</v>
      </c>
      <c r="C9" s="136" t="str">
        <f t="shared" ca="1" si="0"/>
        <v>Vollständig</v>
      </c>
      <c r="D9" s="317" t="str">
        <f>IF(H9=1,"Click here to enter Contact Name","")</f>
        <v/>
      </c>
      <c r="E9" s="16" t="s">
        <v>15</v>
      </c>
      <c r="F9" s="83">
        <v>1</v>
      </c>
      <c r="G9" s="62">
        <f t="shared" si="1"/>
        <v>0</v>
      </c>
      <c r="H9" s="63">
        <f t="shared" si="2"/>
        <v>0</v>
      </c>
      <c r="I9" s="131" t="str">
        <f ca="1">OFFSET(L!$C$1,MATCH("Checker"&amp;"Comp",L!$A:$A,0)-1,SL,,)</f>
        <v>Vollständig</v>
      </c>
      <c r="J9" s="15" t="str">
        <f ca="1">OFFSET(L!$C$1,MATCH("Checker"&amp;ADDRESS(ROW(),COLUMN(),4),L!$A:$A,0)-1,SL,,)</f>
        <v>Geben Sie einen Kontaktnamen in der Reiterzelle D15 der Erklärung an</v>
      </c>
    </row>
    <row r="10" spans="1:10" ht="39">
      <c r="A10" s="135" t="str">
        <f ca="1">Declaration!B20</f>
        <v>E-Mail-Adresse des Ansprechpartners (*):</v>
      </c>
      <c r="B10" s="357" t="str">
        <f>Declaration!D20</f>
        <v>claudio.suendermann@stannol.de</v>
      </c>
      <c r="C10" s="136" t="str">
        <f t="shared" ca="1" si="0"/>
        <v>Vollständig</v>
      </c>
      <c r="D10" s="316" t="str">
        <f>IF(H10=1,"Click here to enter Email-Contact","")</f>
        <v/>
      </c>
      <c r="E10" s="16" t="s">
        <v>15</v>
      </c>
      <c r="F10" s="83">
        <v>1</v>
      </c>
      <c r="G10" s="62">
        <f>IF(ISNUMBER(SEARCH("@",B10)),0,1)</f>
        <v>0</v>
      </c>
      <c r="H10" s="63">
        <f t="shared" si="2"/>
        <v>0</v>
      </c>
      <c r="I10" s="131" t="str">
        <f ca="1">OFFSET(L!$C$1,MATCH("Checker"&amp;"Comp",L!$A:$A,0)-1,SL,,)</f>
        <v>Vollständig</v>
      </c>
      <c r="J10" s="15" t="str">
        <f ca="1">OFFSET(L!$C$1,MATCH("Checker"&amp;ADDRESS(ROW(),COLUMN(),4),L!$A:$A,0)-1,SL,,)</f>
        <v>Geben Sie eine gültige Kontakt-E-Mail-Adresse in der Reiterzelle D16 der Erklärung an</v>
      </c>
    </row>
    <row r="11" spans="1:10" ht="39">
      <c r="A11" s="135" t="str">
        <f ca="1">Declaration!B21</f>
        <v>Telefonnummer des Ansprechpartners (*):</v>
      </c>
      <c r="B11" s="356" t="str">
        <f>Declaration!D21</f>
        <v>0049 2051 3120 143</v>
      </c>
      <c r="C11" s="136" t="str">
        <f t="shared" ca="1" si="0"/>
        <v>Vollständig</v>
      </c>
      <c r="D11" s="316" t="str">
        <f>IF(H11=1,"Click here to enter Phone-Contact","")</f>
        <v/>
      </c>
      <c r="E11" s="16" t="s">
        <v>15</v>
      </c>
      <c r="F11" s="83">
        <v>1</v>
      </c>
      <c r="G11" s="62">
        <f t="shared" si="1"/>
        <v>0</v>
      </c>
      <c r="H11" s="63">
        <f t="shared" si="2"/>
        <v>0</v>
      </c>
      <c r="I11" s="131" t="str">
        <f ca="1">OFFSET(L!$C$1,MATCH("Checker"&amp;"Comp",L!$A:$A,0)-1,SL,,)</f>
        <v>Vollständig</v>
      </c>
      <c r="J11" s="15" t="str">
        <f ca="1">OFFSET(L!$C$1,MATCH("Checker"&amp;ADDRESS(ROW(),COLUMN(),4),L!$A:$A,0)-1,SL,,)</f>
        <v>Geben Sie eine Kontakttelefonnummer in der Reiterzelle D17 der Erklärung an</v>
      </c>
    </row>
    <row r="12" spans="1:10" ht="39">
      <c r="A12" s="135" t="str">
        <f ca="1">Declaration!B22</f>
        <v>Bevollmächtigter (*):</v>
      </c>
      <c r="B12" s="356" t="str">
        <f>Declaration!D22</f>
        <v>Claudio Sündermann</v>
      </c>
      <c r="C12" s="136" t="str">
        <f t="shared" ref="C12:C72" ca="1" si="3">IF(H12=1,J12,I12)</f>
        <v>Vollständig</v>
      </c>
      <c r="D12" s="316" t="str">
        <f>IF(H12=1,"Click here to enter an Authorized Company Representative's name","")</f>
        <v/>
      </c>
      <c r="E12" s="16" t="s">
        <v>15</v>
      </c>
      <c r="F12" s="83">
        <v>1</v>
      </c>
      <c r="G12" s="62">
        <f t="shared" ref="G12:G17" si="4">IF(B12=0,1,0)</f>
        <v>0</v>
      </c>
      <c r="H12" s="63">
        <f t="shared" si="2"/>
        <v>0</v>
      </c>
      <c r="I12" s="131" t="str">
        <f ca="1">OFFSET(L!$C$1,MATCH("Checker"&amp;"Comp",L!$A:$A,0)-1,SL,,)</f>
        <v>Vollständig</v>
      </c>
      <c r="J12" s="15" t="str">
        <f ca="1">OFFSET(L!$C$1,MATCH("Checker"&amp;ADDRESS(ROW(),COLUMN(),4),L!$A:$A,0)-1,SL,,)</f>
        <v>Geben Sie den Kontaktnamen eines bevollmächtigten Unternehmensvertreters in der Reiterzelle D18 der Erklärung an</v>
      </c>
    </row>
    <row r="13" spans="1:10" ht="26.25">
      <c r="A13" s="80" t="str">
        <f ca="1">Declaration!B24</f>
        <v>E-Mail-Adresse des Bevollmächtigten (*):</v>
      </c>
      <c r="B13" s="81" t="str">
        <f>Declaration!D24</f>
        <v>claudio.suendermann@stannol.de</v>
      </c>
      <c r="C13" s="79" t="str">
        <f t="shared" ca="1" si="3"/>
        <v>Vollständig</v>
      </c>
      <c r="D13" s="316" t="str">
        <f>IF(H13=1,"Click here to enter Representative's email","")</f>
        <v/>
      </c>
      <c r="E13" s="16" t="s">
        <v>18916</v>
      </c>
      <c r="F13" s="83">
        <v>1</v>
      </c>
      <c r="G13" s="62">
        <f>IF(ISNUMBER(SEARCH("@",B13)),0,1)</f>
        <v>0</v>
      </c>
      <c r="H13" s="63">
        <f t="shared" si="2"/>
        <v>0</v>
      </c>
      <c r="I13" s="131" t="str">
        <f ca="1">OFFSET(L!$C$1,MATCH("Checker"&amp;"Comp",L!$A:$A,0)-1,SL,,)</f>
        <v>Vollständig</v>
      </c>
      <c r="J13" s="359" t="str">
        <f ca="1">OFFSET(L!$C$1,MATCH("Checker"&amp;ADDRESS(ROW(),COLUMN(),4),L!$A:$A,0)-1,SL,,)</f>
        <v>Geben Sie eine gültige E-Mail-Adresse eines bevollmächtigten Unternehmensvertreters in der Reiterzelle D20 der Erklärung an</v>
      </c>
    </row>
    <row r="14" spans="1:10" ht="21.95" customHeight="1">
      <c r="A14" s="80"/>
      <c r="B14" s="79"/>
      <c r="C14" s="79"/>
      <c r="D14" s="85"/>
      <c r="E14" s="16" t="s">
        <v>15</v>
      </c>
      <c r="F14" s="83"/>
      <c r="G14" s="62"/>
      <c r="H14" s="63">
        <f>F14*G14</f>
        <v>0</v>
      </c>
      <c r="I14" s="131"/>
    </row>
    <row r="15" spans="1:10" ht="39">
      <c r="A15" s="80" t="str">
        <f ca="1">Declaration!B26</f>
        <v>Datum (*):</v>
      </c>
      <c r="B15" s="81">
        <f>Declaration!D26</f>
        <v>45814</v>
      </c>
      <c r="C15" s="79" t="str">
        <f t="shared" ca="1" si="3"/>
        <v>Vollständig</v>
      </c>
      <c r="D15" s="316" t="str">
        <f>IF(H15=1,"Click here to enter Date of Completion","")</f>
        <v/>
      </c>
      <c r="E15" s="16" t="s">
        <v>15</v>
      </c>
      <c r="F15" s="83">
        <v>1</v>
      </c>
      <c r="G15" s="62">
        <f t="shared" si="4"/>
        <v>0</v>
      </c>
      <c r="H15" s="63">
        <f t="shared" si="2"/>
        <v>0</v>
      </c>
      <c r="I15" s="131" t="str">
        <f ca="1">OFFSET(L!$C$1,MATCH("Checker"&amp;"Comp",L!$A:$A,0)-1,SL,,)</f>
        <v>Vollständig</v>
      </c>
      <c r="J15" s="15" t="str">
        <f ca="1">OFFSET(L!$C$1,MATCH("Checker"&amp;ADDRESS(ROW(),COLUMN(),4),L!$A:$A,0)-1,SL,,)</f>
        <v>Geben Sie das Datum der Vervollständigung des Formulars in der Reiterzelle D22 der Erklärung an</v>
      </c>
    </row>
    <row r="16" spans="1:10" ht="24.95" customHeight="1">
      <c r="A16" s="79" t="str">
        <f ca="1">Declaration!B29</f>
        <v>1) Wird absichtlich angegebenen Mineralien im Herstellungsprozess verwendet oder in das bzw. die Produkte aufgenommen? (*)</v>
      </c>
      <c r="B16" s="82"/>
      <c r="C16" s="82"/>
      <c r="D16" s="86"/>
      <c r="E16" s="16" t="s">
        <v>16</v>
      </c>
      <c r="F16" s="83"/>
      <c r="H16" s="15">
        <f t="shared" si="2"/>
        <v>0</v>
      </c>
    </row>
    <row r="17" spans="1:10" ht="24.95" customHeight="1">
      <c r="A17" s="80" t="str">
        <f>Declaration!B30</f>
        <v>Cobalt(*)</v>
      </c>
      <c r="B17" s="79" t="str">
        <f>Declaration!D30</f>
        <v>Yes</v>
      </c>
      <c r="C17" s="79" t="str">
        <f t="shared" ca="1" si="3"/>
        <v>Vollständig</v>
      </c>
      <c r="D17" s="316" t="str">
        <f>IF(H17=1,"Click here to answer question 1 for specified mineral","")</f>
        <v/>
      </c>
      <c r="E17" s="16" t="s">
        <v>18</v>
      </c>
      <c r="F17" s="323">
        <f>IF(A17="",0,1)</f>
        <v>1</v>
      </c>
      <c r="G17" s="62">
        <f t="shared" si="4"/>
        <v>0</v>
      </c>
      <c r="H17" s="63">
        <f t="shared" si="2"/>
        <v>0</v>
      </c>
      <c r="I17" s="131" t="str">
        <f ca="1">OFFSET(L!$C$1,MATCH("Checker"&amp;"Comp",L!$A:$A,0)-1,SL,,)</f>
        <v>Vollständig</v>
      </c>
      <c r="J17" s="132" t="str">
        <f ca="1">OFFSET(L!$C$1,MATCH("Checker"&amp;ADDRESS(ROW(),COLUMN(),4),L!$A:$A,0)-1,SL,,)</f>
        <v>Erklären Sie in der Reiterzelle D30 der Erklärung, ob angegebenen Mineralien Ihren Produkten absichtlich hinzugefügt wird</v>
      </c>
    </row>
    <row r="18" spans="1:10" ht="24.95" customHeight="1">
      <c r="A18" s="80" t="str">
        <f>Declaration!B31</f>
        <v>Copper(*)</v>
      </c>
      <c r="B18" s="79" t="str">
        <f>Declaration!D31</f>
        <v>Yes</v>
      </c>
      <c r="C18" s="79" t="str">
        <f t="shared" ca="1" si="3"/>
        <v>Vollständig</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Vollständig</v>
      </c>
      <c r="J18" s="132" t="str">
        <f ca="1">OFFSET(L!$C$1,MATCH("Checker"&amp;ADDRESS(ROW(),COLUMN(),4),L!$A:$A,0)-1,SL,,)</f>
        <v>Erklären Sie in der Reiterzelle D31 der Erklärung, ob angegebenen Mineralien Ihren Produkten absichtlich hinzugefügt wird</v>
      </c>
    </row>
    <row r="19" spans="1:10" ht="24.95" customHeight="1">
      <c r="A19" s="80" t="str">
        <f>Declaration!B32</f>
        <v/>
      </c>
      <c r="B19" s="79">
        <f>Declaration!D32</f>
        <v>0</v>
      </c>
      <c r="C19" s="79" t="str">
        <f t="shared" ca="1" si="3"/>
        <v>Vollständig</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Vollständig</v>
      </c>
      <c r="J19" s="132" t="str">
        <f ca="1">OFFSET(L!$C$1,MATCH("Checker"&amp;ADDRESS(ROW(),COLUMN(),4),L!$A:$A,0)-1,SL,,)</f>
        <v>Erklären Sie in der Reiterzelle D32 der Erklärung, ob angegebenen Mineralien Ihren Produkten absichtlich hinzugefügt wird</v>
      </c>
    </row>
    <row r="20" spans="1:10" ht="24.95" customHeight="1">
      <c r="A20" s="80" t="str">
        <f>Declaration!B33</f>
        <v/>
      </c>
      <c r="B20" s="79">
        <f>Declaration!D33</f>
        <v>0</v>
      </c>
      <c r="C20" s="79" t="str">
        <f t="shared" ca="1" si="3"/>
        <v>Vollständig</v>
      </c>
      <c r="D20" s="316" t="str">
        <f t="shared" si="8"/>
        <v/>
      </c>
      <c r="E20" s="16" t="s">
        <v>15</v>
      </c>
      <c r="F20" s="323">
        <f t="shared" si="5"/>
        <v>0</v>
      </c>
      <c r="G20" s="62">
        <f t="shared" si="6"/>
        <v>1</v>
      </c>
      <c r="H20" s="63">
        <f t="shared" si="7"/>
        <v>0</v>
      </c>
      <c r="I20" s="131" t="str">
        <f ca="1">OFFSET(L!$C$1,MATCH("Checker"&amp;"Comp",L!$A:$A,0)-1,SL,,)</f>
        <v>Vollständig</v>
      </c>
      <c r="J20" s="132" t="str">
        <f ca="1">OFFSET(L!$C$1,MATCH("Checker"&amp;ADDRESS(ROW(),COLUMN(),4),L!$A:$A,0)-1,SL,,)</f>
        <v>Erklären Sie in der Reiterzelle D33 der Erklärung, ob angegebenen Mineralien Ihren Produkten absichtlich hinzugefügt wird</v>
      </c>
    </row>
    <row r="21" spans="1:10" ht="24.95" customHeight="1">
      <c r="A21" s="80" t="str">
        <f>Declaration!B34</f>
        <v/>
      </c>
      <c r="B21" s="79">
        <f>Declaration!D34</f>
        <v>0</v>
      </c>
      <c r="C21" s="79" t="str">
        <f t="shared" ca="1" si="3"/>
        <v>Vollständig</v>
      </c>
      <c r="D21" s="316" t="str">
        <f t="shared" si="8"/>
        <v/>
      </c>
      <c r="E21" s="16"/>
      <c r="F21" s="323">
        <f t="shared" si="5"/>
        <v>0</v>
      </c>
      <c r="G21" s="62">
        <f t="shared" si="6"/>
        <v>1</v>
      </c>
      <c r="H21" s="63">
        <f t="shared" si="7"/>
        <v>0</v>
      </c>
      <c r="I21" s="131" t="str">
        <f ca="1">OFFSET(L!$C$1,MATCH("Checker"&amp;"Comp",L!$A:$A,0)-1,SL,,)</f>
        <v>Vollständig</v>
      </c>
      <c r="J21" s="132" t="str">
        <f ca="1">OFFSET(L!$C$1,MATCH("Checker"&amp;ADDRESS(ROW(),COLUMN(),4),L!$A:$A,0)-1,SL,,)</f>
        <v>Erklären Sie in der Reiterzelle D34 der Erklärung, ob angegebenen Mineralien Ihren Produkten absichtlich hinzugefügt wird</v>
      </c>
    </row>
    <row r="22" spans="1:10" ht="24.95" customHeight="1">
      <c r="A22" s="80" t="str">
        <f>Declaration!B35</f>
        <v/>
      </c>
      <c r="B22" s="79">
        <f>Declaration!D35</f>
        <v>0</v>
      </c>
      <c r="C22" s="79" t="str">
        <f t="shared" ca="1" si="3"/>
        <v>Vollständig</v>
      </c>
      <c r="D22" s="316" t="str">
        <f t="shared" si="8"/>
        <v/>
      </c>
      <c r="E22" s="16"/>
      <c r="F22" s="323">
        <f t="shared" si="5"/>
        <v>0</v>
      </c>
      <c r="G22" s="62">
        <f t="shared" si="6"/>
        <v>1</v>
      </c>
      <c r="H22" s="63">
        <f t="shared" si="7"/>
        <v>0</v>
      </c>
      <c r="I22" s="131" t="str">
        <f ca="1">OFFSET(L!$C$1,MATCH("Checker"&amp;"Comp",L!$A:$A,0)-1,SL,,)</f>
        <v>Vollständig</v>
      </c>
      <c r="J22" s="132" t="str">
        <f ca="1">OFFSET(L!$C$1,MATCH("Checker"&amp;ADDRESS(ROW(),COLUMN(),4),L!$A:$A,0)-1,SL,,)</f>
        <v>Erklären Sie in der Reiterzelle D35 der Erklärung, ob angegebenen Mineralien Ihren Produkten absichtlich hinzugefügt wird</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Verbleibt angegebenen Mineralien in dem bzw. den Produkten? (*)(*)</v>
      </c>
      <c r="B27" s="82"/>
      <c r="C27" s="82"/>
      <c r="D27" s="86"/>
      <c r="E27" s="16" t="s">
        <v>15</v>
      </c>
      <c r="F27" s="83"/>
      <c r="J27" s="132"/>
    </row>
    <row r="28" spans="1:10" ht="39">
      <c r="A28" s="80" t="str">
        <f>Declaration!B42</f>
        <v>Cobalt(*)</v>
      </c>
      <c r="B28" s="79" t="str">
        <f>Declaration!D42</f>
        <v>Yes</v>
      </c>
      <c r="C28" s="136" t="str">
        <f t="shared" ref="C28:C37" ca="1" si="9">IF(H28=1,J28,I28)</f>
        <v>Vollständig</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Vollständig</v>
      </c>
      <c r="J28" s="15" t="str">
        <f ca="1">OFFSET(L!$C$1,MATCH("Checker"&amp;ADDRESS(ROW(),COLUMN(),4),L!$A:$A,0)-1,SL,,)</f>
        <v>Erklären Sie in der Reiterzelle D42 der Erklärung, ob angegebenen Mineralien für die Herstellung Ihrer Produkte erforderlich ist und ob es in den angegebenen Endprodukten enthalten ist</v>
      </c>
    </row>
    <row r="29" spans="1:10" ht="39">
      <c r="A29" s="80" t="str">
        <f>Declaration!B43</f>
        <v>Copper(*)</v>
      </c>
      <c r="B29" s="79" t="str">
        <f>Declaration!D43</f>
        <v>Yes</v>
      </c>
      <c r="C29" s="136" t="str">
        <f t="shared" ca="1" si="9"/>
        <v>Vollständig</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Vollständig</v>
      </c>
      <c r="J29" s="15" t="str">
        <f ca="1">OFFSET(L!$C$1,MATCH("Checker"&amp;ADDRESS(ROW(),COLUMN(),4),L!$A:$A,0)-1,SL,,)</f>
        <v>Erklären Sie in der Reiterzelle D43 der Erklärung, ob angegebenen Mineralien für die Herstellung Ihrer Produkte erforderlich ist und ob es in den angegebenen Endprodukten enthalten ist</v>
      </c>
    </row>
    <row r="30" spans="1:10" ht="15">
      <c r="A30" s="80" t="str">
        <f>Declaration!B44</f>
        <v/>
      </c>
      <c r="B30" s="79">
        <f>Declaration!D44</f>
        <v>0</v>
      </c>
      <c r="C30" s="136" t="str">
        <f t="shared" ca="1" si="9"/>
        <v>Vollständig</v>
      </c>
      <c r="D30" s="316" t="str">
        <f t="shared" si="10"/>
        <v/>
      </c>
      <c r="E30" s="16"/>
      <c r="F30" s="84">
        <f t="shared" si="11"/>
        <v>0</v>
      </c>
      <c r="G30" s="62">
        <f t="shared" si="12"/>
        <v>1</v>
      </c>
      <c r="H30" s="63">
        <f t="shared" si="13"/>
        <v>0</v>
      </c>
      <c r="I30" s="131" t="str">
        <f ca="1">OFFSET(L!$C$1,MATCH("Checker"&amp;"Comp",L!$A:$A,0)-1,SL,,)</f>
        <v>Vollständig</v>
      </c>
      <c r="J30" s="15" t="str">
        <f ca="1">OFFSET(L!$C$1,MATCH("Checker"&amp;ADDRESS(ROW(),COLUMN(),4),L!$A:$A,0)-1,SL,,)</f>
        <v>Erklären Sie in der Reiterzelle D44 der Erklärung, ob angegebenen Mineralien für die Herstellung Ihrer Produkte erforderlich ist und ob es in den angegebenen Endprodukten enthalten ist</v>
      </c>
    </row>
    <row r="31" spans="1:10" ht="15">
      <c r="A31" s="80" t="str">
        <f>Declaration!B45</f>
        <v/>
      </c>
      <c r="B31" s="79">
        <f>Declaration!D45</f>
        <v>0</v>
      </c>
      <c r="C31" s="136" t="str">
        <f t="shared" ca="1" si="9"/>
        <v>Vollständig</v>
      </c>
      <c r="D31" s="316" t="str">
        <f t="shared" si="10"/>
        <v/>
      </c>
      <c r="E31" s="16"/>
      <c r="F31" s="84">
        <f t="shared" si="11"/>
        <v>0</v>
      </c>
      <c r="G31" s="62">
        <f t="shared" si="12"/>
        <v>1</v>
      </c>
      <c r="H31" s="63">
        <f t="shared" si="13"/>
        <v>0</v>
      </c>
      <c r="I31" s="131" t="str">
        <f ca="1">OFFSET(L!$C$1,MATCH("Checker"&amp;"Comp",L!$A:$A,0)-1,SL,,)</f>
        <v>Vollständig</v>
      </c>
      <c r="J31" s="15" t="str">
        <f ca="1">OFFSET(L!$C$1,MATCH("Checker"&amp;ADDRESS(ROW(),COLUMN(),4),L!$A:$A,0)-1,SL,,)</f>
        <v>Erklären Sie in der Reiterzelle D45 der Erklärung, ob angegebenen Mineralien für die Herstellung Ihrer Produkte erforderlich ist und ob es in den angegebenen Endprodukten enthalten ist</v>
      </c>
    </row>
    <row r="32" spans="1:10" ht="15">
      <c r="A32" s="80" t="str">
        <f>Declaration!B46</f>
        <v/>
      </c>
      <c r="B32" s="79">
        <f>Declaration!D46</f>
        <v>0</v>
      </c>
      <c r="C32" s="136" t="str">
        <f t="shared" ca="1" si="9"/>
        <v>Vollständig</v>
      </c>
      <c r="D32" s="316" t="str">
        <f t="shared" si="10"/>
        <v/>
      </c>
      <c r="E32" s="16"/>
      <c r="F32" s="84">
        <f t="shared" si="11"/>
        <v>0</v>
      </c>
      <c r="G32" s="62">
        <f t="shared" si="12"/>
        <v>1</v>
      </c>
      <c r="H32" s="63">
        <f t="shared" si="13"/>
        <v>0</v>
      </c>
      <c r="I32" s="131" t="str">
        <f ca="1">OFFSET(L!$C$1,MATCH("Checker"&amp;"Comp",L!$A:$A,0)-1,SL,,)</f>
        <v>Vollständig</v>
      </c>
      <c r="J32" s="15" t="str">
        <f ca="1">OFFSET(L!$C$1,MATCH("Checker"&amp;ADDRESS(ROW(),COLUMN(),4),L!$A:$A,0)-1,SL,,)</f>
        <v>Erklären Sie in der Reiterzelle D46 der Erklärung, ob angegebenen Mineralien für die Herstellung Ihrer Produkte erforderlich ist und ob es in den angegebenen Endprodukten enthalten ist</v>
      </c>
    </row>
    <row r="33" spans="1:10" ht="15">
      <c r="A33" s="80" t="str">
        <f>Declaration!B47</f>
        <v/>
      </c>
      <c r="B33" s="79">
        <f>Declaration!D47</f>
        <v>0</v>
      </c>
      <c r="C33" s="136" t="str">
        <f t="shared" ca="1" si="9"/>
        <v>Vollständig</v>
      </c>
      <c r="D33" s="316" t="str">
        <f t="shared" si="10"/>
        <v/>
      </c>
      <c r="E33" s="16"/>
      <c r="F33" s="84">
        <f t="shared" si="11"/>
        <v>0</v>
      </c>
      <c r="G33" s="62">
        <f t="shared" si="12"/>
        <v>1</v>
      </c>
      <c r="H33" s="63">
        <f t="shared" si="13"/>
        <v>0</v>
      </c>
      <c r="I33" s="131" t="str">
        <f ca="1">OFFSET(L!$C$1,MATCH("Checker"&amp;"Comp",L!$A:$A,0)-1,SL,,)</f>
        <v>Vollständig</v>
      </c>
      <c r="J33" s="15" t="str">
        <f ca="1">OFFSET(L!$C$1,MATCH("Checker"&amp;ADDRESS(ROW(),COLUMN(),4),L!$A:$A,0)-1,SL,,)</f>
        <v>Erklären Sie in der Reiterzelle D47 der Erklärung, ob angegebenen Mineralien für die Herstellung Ihrer Produkte erforderlich ist und ob es in den angegebenen Endprodukten enthalten ist</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Bezieht einer der Verhüttungsbetrieb oder das Verarbeitungsunternehmen in Ihrer Lieferkette das angegebenen Mineralien aus Konflikt- und Hochrisikogebieten? (OECD Due Diligence Guidance, siehe Registerkarte Definitionen)(*)</v>
      </c>
      <c r="B38" s="82"/>
      <c r="C38" s="82"/>
      <c r="D38" s="86"/>
      <c r="E38" s="16" t="s">
        <v>15</v>
      </c>
      <c r="F38" s="83"/>
      <c r="J38" s="132"/>
    </row>
    <row r="39" spans="1:10" ht="39">
      <c r="A39" s="80" t="str">
        <f>Declaration!B54</f>
        <v>Cobalt(*)</v>
      </c>
      <c r="B39" s="79" t="str">
        <f>Declaration!D54</f>
        <v>No</v>
      </c>
      <c r="C39" s="136" t="str">
        <f t="shared" ca="1" si="3"/>
        <v>Vollständig</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Vollständig</v>
      </c>
      <c r="J39" s="15" t="str">
        <f ca="1">OFFSET(L!$C$1,MATCH("Checker"&amp;ADDRESS(ROW(),COLUMN(),4),L!$A:$A,0)-1,SL,,)</f>
        <v>Geben Sie in Zelle D54 der Erklärung, ob innerhalb des Umfangs der in dieser Umfrage angegebenen Produkte verwendetes angegebenen Mineralien aus einem konfliktbetroffenen und risikoreichen Gebiet stammt</v>
      </c>
    </row>
    <row r="40" spans="1:10" ht="39">
      <c r="A40" s="80" t="str">
        <f>Declaration!B55</f>
        <v>Copper(*)</v>
      </c>
      <c r="B40" s="79" t="str">
        <f>Declaration!D55</f>
        <v>No</v>
      </c>
      <c r="C40" s="136" t="str">
        <f t="shared" ca="1" si="3"/>
        <v>Vollständig</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Vollständig</v>
      </c>
      <c r="J40" s="15" t="str">
        <f ca="1">OFFSET(L!$C$1,MATCH("Checker"&amp;ADDRESS(ROW(),COLUMN(),4),L!$A:$A,0)-1,SL,,)</f>
        <v>Geben Sie in Zelle D55 der Erklärung, ob innerhalb des Umfangs der in dieser Umfrage angegebenen Produkte verwendetes angegebenen Mineralien aus einem konfliktbetroffenen und risikoreichen Gebiet stammt</v>
      </c>
    </row>
    <row r="41" spans="1:10" ht="15">
      <c r="A41" s="80" t="str">
        <f>Declaration!B56</f>
        <v/>
      </c>
      <c r="B41" s="79">
        <f>Declaration!D56</f>
        <v>0</v>
      </c>
      <c r="C41" s="136" t="str">
        <f t="shared" ca="1" si="3"/>
        <v>Vollständig</v>
      </c>
      <c r="D41" s="318" t="str">
        <f t="shared" si="16"/>
        <v/>
      </c>
      <c r="E41" s="16"/>
      <c r="F41" s="84">
        <f t="shared" si="17"/>
        <v>0</v>
      </c>
      <c r="G41" s="62">
        <f t="shared" si="18"/>
        <v>1</v>
      </c>
      <c r="H41" s="63">
        <f t="shared" si="19"/>
        <v>0</v>
      </c>
      <c r="I41" s="131" t="str">
        <f ca="1">OFFSET(L!$C$1,MATCH("Checker"&amp;"Comp",L!$A:$A,0)-1,SL,,)</f>
        <v>Vollständig</v>
      </c>
      <c r="J41" s="15" t="str">
        <f ca="1">OFFSET(L!$C$1,MATCH("Checker"&amp;ADDRESS(ROW(),COLUMN(),4),L!$A:$A,0)-1,SL,,)</f>
        <v>Geben Sie in Zelle D56 der Erklärung, ob innerhalb des Umfangs der in dieser Umfrage angegebenen Produkte verwendetes angegebenen Mineralien aus einem konfliktbetroffenen und risikoreichen Gebiet stammt</v>
      </c>
    </row>
    <row r="42" spans="1:10" ht="15">
      <c r="A42" s="80" t="str">
        <f>Declaration!B57</f>
        <v/>
      </c>
      <c r="B42" s="79">
        <f>Declaration!D57</f>
        <v>0</v>
      </c>
      <c r="C42" s="136" t="str">
        <f t="shared" ca="1" si="3"/>
        <v>Vollständig</v>
      </c>
      <c r="D42" s="318" t="str">
        <f t="shared" si="16"/>
        <v/>
      </c>
      <c r="E42" s="16"/>
      <c r="F42" s="84">
        <f t="shared" si="17"/>
        <v>0</v>
      </c>
      <c r="G42" s="62">
        <f t="shared" si="18"/>
        <v>1</v>
      </c>
      <c r="H42" s="63">
        <f t="shared" si="19"/>
        <v>0</v>
      </c>
      <c r="I42" s="131" t="str">
        <f ca="1">OFFSET(L!$C$1,MATCH("Checker"&amp;"Comp",L!$A:$A,0)-1,SL,,)</f>
        <v>Vollständig</v>
      </c>
      <c r="J42" s="15" t="str">
        <f ca="1">OFFSET(L!$C$1,MATCH("Checker"&amp;ADDRESS(ROW(),COLUMN(),4),L!$A:$A,0)-1,SL,,)</f>
        <v>Geben Sie in Zelle D57 der Erklärung, ob innerhalb des Umfangs der in dieser Umfrage angegebenen Produkte verwendetes angegebenen Mineralien aus einem konfliktbetroffenen und risikoreichen Gebiet stammt</v>
      </c>
    </row>
    <row r="43" spans="1:10" ht="15">
      <c r="A43" s="80" t="str">
        <f>Declaration!B58</f>
        <v/>
      </c>
      <c r="B43" s="79">
        <f>Declaration!D58</f>
        <v>0</v>
      </c>
      <c r="C43" s="136" t="str">
        <f t="shared" ca="1" si="3"/>
        <v>Vollständig</v>
      </c>
      <c r="D43" s="318" t="str">
        <f t="shared" si="16"/>
        <v/>
      </c>
      <c r="E43" s="16"/>
      <c r="F43" s="84">
        <f t="shared" si="17"/>
        <v>0</v>
      </c>
      <c r="G43" s="62">
        <f t="shared" si="18"/>
        <v>1</v>
      </c>
      <c r="H43" s="63">
        <f t="shared" si="19"/>
        <v>0</v>
      </c>
      <c r="I43" s="131" t="str">
        <f ca="1">OFFSET(L!$C$1,MATCH("Checker"&amp;"Comp",L!$A:$A,0)-1,SL,,)</f>
        <v>Vollständig</v>
      </c>
      <c r="J43" s="15" t="str">
        <f ca="1">OFFSET(L!$C$1,MATCH("Checker"&amp;ADDRESS(ROW(),COLUMN(),4),L!$A:$A,0)-1,SL,,)</f>
        <v>Geben Sie in Zelle D58 der Erklärung, ob innerhalb des Umfangs der in dieser Umfrage angegebenen Produkte verwendetes angegebenen Mineralien aus einem konfliktbetroffenen und risikoreichen Gebiet stammt</v>
      </c>
    </row>
    <row r="44" spans="1:10" ht="15">
      <c r="A44" s="80" t="str">
        <f>Declaration!B59</f>
        <v/>
      </c>
      <c r="B44" s="79">
        <f>Declaration!D59</f>
        <v>0</v>
      </c>
      <c r="C44" s="136" t="str">
        <f t="shared" ca="1" si="3"/>
        <v>Vollständig</v>
      </c>
      <c r="D44" s="318" t="str">
        <f t="shared" si="16"/>
        <v/>
      </c>
      <c r="E44" s="16"/>
      <c r="F44" s="84">
        <f t="shared" si="17"/>
        <v>0</v>
      </c>
      <c r="G44" s="62">
        <f t="shared" si="18"/>
        <v>1</v>
      </c>
      <c r="H44" s="63">
        <f t="shared" si="19"/>
        <v>0</v>
      </c>
      <c r="I44" s="131" t="str">
        <f ca="1">OFFSET(L!$C$1,MATCH("Checker"&amp;"Comp",L!$A:$A,0)-1,SL,,)</f>
        <v>Vollständig</v>
      </c>
      <c r="J44" s="15" t="str">
        <f ca="1">OFFSET(L!$C$1,MATCH("Checker"&amp;ADDRESS(ROW(),COLUMN(),4),L!$A:$A,0)-1,SL,,)</f>
        <v>Geben Sie in Zelle D59 der Erklärung, ob innerhalb des Umfangs der in dieser Umfrage angegebenen Produkte verwendetes angegebenen Mineralien aus einem konfliktbetroffenen und risikoreichen Gebiet stammt</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Stammt 100 Prozent des angegebenen Mineralien aus Recycling- oder Schrottquellen?(*)</v>
      </c>
      <c r="B49" s="82"/>
      <c r="C49" s="82"/>
      <c r="D49" s="86"/>
      <c r="E49" s="16" t="s">
        <v>15</v>
      </c>
      <c r="F49" s="83"/>
      <c r="J49" s="132"/>
    </row>
    <row r="50" spans="1:10" ht="55.5" customHeight="1">
      <c r="A50" s="80" t="str">
        <f>Declaration!B66</f>
        <v>Cobalt(*)</v>
      </c>
      <c r="B50" s="79" t="str">
        <f>Declaration!D66</f>
        <v>Unknown</v>
      </c>
      <c r="C50" s="136" t="str">
        <f ca="1">IF(H50=1,J50,I50)</f>
        <v>Vollständig</v>
      </c>
      <c r="D50" s="318" t="str">
        <f>IF(H50=1,"Click here to answer question 4 for specified mineral","")</f>
        <v/>
      </c>
      <c r="E50" s="16" t="s">
        <v>15</v>
      </c>
      <c r="F50" s="84">
        <f>F39</f>
        <v>1</v>
      </c>
      <c r="G50" s="62">
        <f>IF(B50=0,1,0)</f>
        <v>0</v>
      </c>
      <c r="H50" s="63">
        <f>F50*G50</f>
        <v>0</v>
      </c>
      <c r="I50" s="131" t="str">
        <f ca="1">OFFSET(L!$C$1,MATCH("Checker"&amp;"Comp",L!$A:$A,0)-1,SL,,)</f>
        <v>Vollständig</v>
      </c>
      <c r="J50" s="132" t="str">
        <f ca="1">OFFSET(L!$C$1,MATCH("Checker"&amp;ADDRESS(ROW(),COLUMN(),4),L!$A:$A,0)-1,SL,,)</f>
        <v>Erklären Sie in der Reiterzelle D66 der Erklärung, ob innerhalb des Umfangs der in dieser Umfrage angegebenen Produkte verwendetes angegebenen Mineralien vollständig aus Recycling oder Schrott stammt</v>
      </c>
    </row>
    <row r="51" spans="1:10" ht="55.5" customHeight="1">
      <c r="A51" s="80" t="str">
        <f>Declaration!B67</f>
        <v>Copper(*)</v>
      </c>
      <c r="B51" s="79" t="str">
        <f>Declaration!D67</f>
        <v>Yes</v>
      </c>
      <c r="C51" s="136" t="str">
        <f t="shared" ref="C51:C59" ca="1" si="20">IF(H51=1,J51,I51)</f>
        <v>Vollständig</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Vollständig</v>
      </c>
      <c r="J51" s="132" t="str">
        <f ca="1">OFFSET(L!$C$1,MATCH("Checker"&amp;ADDRESS(ROW(),COLUMN(),4),L!$A:$A,0)-1,SL,,)</f>
        <v>Erklären Sie in der Reiterzelle D67 der Erklärung, ob innerhalb des Umfangs der in dieser Umfrage angegebenen Produkte verwendetes angegebenen Mineralien vollständig aus Recycling oder Schrott stammt</v>
      </c>
    </row>
    <row r="52" spans="1:10" ht="55.5" customHeight="1">
      <c r="A52" s="80" t="str">
        <f>Declaration!B68</f>
        <v/>
      </c>
      <c r="B52" s="79">
        <f>Declaration!D68</f>
        <v>0</v>
      </c>
      <c r="C52" s="136" t="str">
        <f t="shared" ca="1" si="20"/>
        <v>Vollständig</v>
      </c>
      <c r="D52" s="318" t="str">
        <f t="shared" si="21"/>
        <v/>
      </c>
      <c r="E52" s="16"/>
      <c r="F52" s="84">
        <f t="shared" si="22"/>
        <v>0</v>
      </c>
      <c r="G52" s="62">
        <f t="shared" si="23"/>
        <v>1</v>
      </c>
      <c r="H52" s="63">
        <f t="shared" si="24"/>
        <v>0</v>
      </c>
      <c r="I52" s="131" t="str">
        <f ca="1">OFFSET(L!$C$1,MATCH("Checker"&amp;"Comp",L!$A:$A,0)-1,SL,,)</f>
        <v>Vollständig</v>
      </c>
      <c r="J52" s="132" t="str">
        <f ca="1">OFFSET(L!$C$1,MATCH("Checker"&amp;ADDRESS(ROW(),COLUMN(),4),L!$A:$A,0)-1,SL,,)</f>
        <v>Erklären Sie in der Reiterzelle D68 der Erklärung, ob innerhalb des Umfangs der in dieser Umfrage angegebenen Produkte verwendetes angegebenen Mineralien vollständig aus Recycling oder Schrott stammt</v>
      </c>
    </row>
    <row r="53" spans="1:10" ht="55.5" customHeight="1">
      <c r="A53" s="80" t="str">
        <f>Declaration!B69</f>
        <v/>
      </c>
      <c r="B53" s="79">
        <f>Declaration!D69</f>
        <v>0</v>
      </c>
      <c r="C53" s="136" t="str">
        <f t="shared" ca="1" si="20"/>
        <v>Vollständig</v>
      </c>
      <c r="D53" s="318" t="str">
        <f t="shared" si="21"/>
        <v/>
      </c>
      <c r="E53" s="16"/>
      <c r="F53" s="84">
        <f t="shared" si="22"/>
        <v>0</v>
      </c>
      <c r="G53" s="62">
        <f t="shared" si="23"/>
        <v>1</v>
      </c>
      <c r="H53" s="63">
        <f t="shared" si="24"/>
        <v>0</v>
      </c>
      <c r="I53" s="131" t="str">
        <f ca="1">OFFSET(L!$C$1,MATCH("Checker"&amp;"Comp",L!$A:$A,0)-1,SL,,)</f>
        <v>Vollständig</v>
      </c>
      <c r="J53" s="132" t="str">
        <f ca="1">OFFSET(L!$C$1,MATCH("Checker"&amp;ADDRESS(ROW(),COLUMN(),4),L!$A:$A,0)-1,SL,,)</f>
        <v>Erklären Sie in der Reiterzelle D69 der Erklärung, ob innerhalb des Umfangs der in dieser Umfrage angegebenen Produkte verwendetes angegebenen Mineralien vollständig aus Recycling oder Schrott stammt</v>
      </c>
    </row>
    <row r="54" spans="1:10" ht="55.5" customHeight="1">
      <c r="A54" s="80" t="str">
        <f>Declaration!B70</f>
        <v/>
      </c>
      <c r="B54" s="79">
        <f>Declaration!D70</f>
        <v>0</v>
      </c>
      <c r="C54" s="136" t="str">
        <f t="shared" ca="1" si="20"/>
        <v>Vollständig</v>
      </c>
      <c r="D54" s="318" t="str">
        <f t="shared" si="21"/>
        <v/>
      </c>
      <c r="E54" s="16"/>
      <c r="F54" s="84">
        <f t="shared" si="22"/>
        <v>0</v>
      </c>
      <c r="G54" s="62">
        <f t="shared" si="23"/>
        <v>1</v>
      </c>
      <c r="H54" s="63">
        <f t="shared" si="24"/>
        <v>0</v>
      </c>
      <c r="I54" s="131" t="str">
        <f ca="1">OFFSET(L!$C$1,MATCH("Checker"&amp;"Comp",L!$A:$A,0)-1,SL,,)</f>
        <v>Vollständig</v>
      </c>
      <c r="J54" s="132" t="str">
        <f ca="1">OFFSET(L!$C$1,MATCH("Checker"&amp;ADDRESS(ROW(),COLUMN(),4),L!$A:$A,0)-1,SL,,)</f>
        <v>Erklären Sie in der Reiterzelle D70 der Erklärung, ob innerhalb des Umfangs der in dieser Umfrage angegebenen Produkte verwendetes angegebenen Mineralien vollständig aus Recycling oder Schrott stammt</v>
      </c>
    </row>
    <row r="55" spans="1:10" ht="55.5" customHeight="1">
      <c r="A55" s="80" t="str">
        <f>Declaration!B71</f>
        <v/>
      </c>
      <c r="B55" s="79">
        <f>Declaration!D71</f>
        <v>0</v>
      </c>
      <c r="C55" s="136" t="str">
        <f t="shared" ca="1" si="20"/>
        <v>Vollständig</v>
      </c>
      <c r="D55" s="318" t="str">
        <f t="shared" si="21"/>
        <v/>
      </c>
      <c r="E55" s="16"/>
      <c r="F55" s="84">
        <f t="shared" si="22"/>
        <v>0</v>
      </c>
      <c r="G55" s="62">
        <f t="shared" si="23"/>
        <v>1</v>
      </c>
      <c r="H55" s="63">
        <f t="shared" si="24"/>
        <v>0</v>
      </c>
      <c r="I55" s="131" t="str">
        <f ca="1">OFFSET(L!$C$1,MATCH("Checker"&amp;"Comp",L!$A:$A,0)-1,SL,,)</f>
        <v>Vollständig</v>
      </c>
      <c r="J55" s="132" t="str">
        <f ca="1">OFFSET(L!$C$1,MATCH("Checker"&amp;ADDRESS(ROW(),COLUMN(),4),L!$A:$A,0)-1,SL,,)</f>
        <v>Erklären Sie in der Reiterzelle D71 der Erklärung, ob innerhalb des Umfangs der in dieser Umfrage angegebenen Produkte verwendetes angegebenen Mineralien vollständig aus Recycling oder Schrott stammt</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Wie hoch ist der Prozentsatz an Lieferanten, die auf Ihre Lieferkettenumfrage geantwortet haben?(*)</v>
      </c>
      <c r="B60" s="82"/>
      <c r="C60" s="82"/>
      <c r="D60" s="86"/>
      <c r="E60" s="16" t="s">
        <v>15</v>
      </c>
      <c r="F60" s="83"/>
    </row>
    <row r="61" spans="1:10" ht="26.25">
      <c r="A61" s="80" t="str">
        <f>Declaration!B78</f>
        <v>Cobalt(*)</v>
      </c>
      <c r="B61" s="79" t="str">
        <f>Declaration!D78</f>
        <v>100%</v>
      </c>
      <c r="C61" s="136" t="str">
        <f t="shared" ca="1" si="3"/>
        <v>Vollständig</v>
      </c>
      <c r="D61" s="319" t="str">
        <f>IF(H61=1,"Click here to answer question 5 for specified mineral","")</f>
        <v/>
      </c>
      <c r="E61" s="16" t="s">
        <v>18</v>
      </c>
      <c r="F61" s="84">
        <f>F50</f>
        <v>1</v>
      </c>
      <c r="G61" s="62">
        <f t="shared" si="14"/>
        <v>0</v>
      </c>
      <c r="H61" s="63">
        <f t="shared" si="15"/>
        <v>0</v>
      </c>
      <c r="I61" s="131" t="str">
        <f ca="1">OFFSET(L!$C$1,MATCH("Checker"&amp;"Comp",L!$A:$A,0)-1,SL,,)</f>
        <v>Vollständig</v>
      </c>
      <c r="J61" s="15" t="str">
        <f ca="1">OFFSET(L!$C$1,MATCH("Checker"&amp;ADDRESS(ROW(),COLUMN(),4),L!$A:$A,0)-1,SL,,)</f>
        <v>Geben Sie den Vollständigkeitsgrad der Schmelzhütteninformationen des Anbieters in Prozent in der Reiterzelle D78 der Erklärung an</v>
      </c>
    </row>
    <row r="62" spans="1:10" ht="26.25">
      <c r="A62" s="80" t="str">
        <f>Declaration!B79</f>
        <v>Copper(*)</v>
      </c>
      <c r="B62" s="79" t="str">
        <f>Declaration!D79</f>
        <v>100%</v>
      </c>
      <c r="C62" s="136" t="str">
        <f t="shared" ca="1" si="3"/>
        <v>Vollständig</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Vollständig</v>
      </c>
      <c r="J62" s="15" t="str">
        <f ca="1">OFFSET(L!$C$1,MATCH("Checker"&amp;ADDRESS(ROW(),COLUMN(),4),L!$A:$A,0)-1,SL,,)</f>
        <v>Geben Sie den Vollständigkeitsgrad der Schmelzhütteninformationen des Anbieters in Prozent in der Reiterzelle D79 der Erklärung an</v>
      </c>
    </row>
    <row r="63" spans="1:10" ht="15">
      <c r="A63" s="80" t="str">
        <f>Declaration!B80</f>
        <v/>
      </c>
      <c r="B63" s="79">
        <f>Declaration!D80</f>
        <v>0</v>
      </c>
      <c r="C63" s="136" t="str">
        <f t="shared" ca="1" si="3"/>
        <v>Vollständig</v>
      </c>
      <c r="D63" s="319" t="str">
        <f t="shared" si="25"/>
        <v/>
      </c>
      <c r="E63" s="16"/>
      <c r="F63" s="84">
        <f t="shared" si="26"/>
        <v>0</v>
      </c>
      <c r="G63" s="62">
        <f t="shared" si="27"/>
        <v>1</v>
      </c>
      <c r="H63" s="63">
        <f t="shared" si="28"/>
        <v>0</v>
      </c>
      <c r="I63" s="131" t="str">
        <f ca="1">OFFSET(L!$C$1,MATCH("Checker"&amp;"Comp",L!$A:$A,0)-1,SL,,)</f>
        <v>Vollständig</v>
      </c>
      <c r="J63" s="15" t="str">
        <f ca="1">OFFSET(L!$C$1,MATCH("Checker"&amp;ADDRESS(ROW(),COLUMN(),4),L!$A:$A,0)-1,SL,,)</f>
        <v>Geben Sie den Vollständigkeitsgrad der Schmelzhütteninformationen des Anbieters in Prozent in der Reiterzelle D80 der Erklärung an</v>
      </c>
    </row>
    <row r="64" spans="1:10" ht="15">
      <c r="A64" s="80" t="str">
        <f>Declaration!B81</f>
        <v/>
      </c>
      <c r="B64" s="79">
        <f>Declaration!D81</f>
        <v>0</v>
      </c>
      <c r="C64" s="136" t="str">
        <f t="shared" ca="1" si="3"/>
        <v>Vollständig</v>
      </c>
      <c r="D64" s="319" t="str">
        <f t="shared" si="25"/>
        <v/>
      </c>
      <c r="E64" s="16"/>
      <c r="F64" s="84">
        <f t="shared" si="26"/>
        <v>0</v>
      </c>
      <c r="G64" s="62">
        <f t="shared" si="27"/>
        <v>1</v>
      </c>
      <c r="H64" s="63">
        <f t="shared" si="28"/>
        <v>0</v>
      </c>
      <c r="I64" s="131" t="str">
        <f ca="1">OFFSET(L!$C$1,MATCH("Checker"&amp;"Comp",L!$A:$A,0)-1,SL,,)</f>
        <v>Vollständig</v>
      </c>
      <c r="J64" s="15" t="str">
        <f ca="1">OFFSET(L!$C$1,MATCH("Checker"&amp;ADDRESS(ROW(),COLUMN(),4),L!$A:$A,0)-1,SL,,)</f>
        <v>Geben Sie den Vollständigkeitsgrad der Schmelzhütteninformationen des Anbieters in Prozent in der Reiterzelle D81 der Erklärung an</v>
      </c>
    </row>
    <row r="65" spans="1:10" ht="15">
      <c r="A65" s="80" t="str">
        <f>Declaration!B82</f>
        <v/>
      </c>
      <c r="B65" s="79">
        <f>Declaration!D82</f>
        <v>0</v>
      </c>
      <c r="C65" s="136" t="str">
        <f t="shared" ca="1" si="3"/>
        <v>Vollständig</v>
      </c>
      <c r="D65" s="319" t="str">
        <f t="shared" si="25"/>
        <v/>
      </c>
      <c r="E65" s="16"/>
      <c r="F65" s="84">
        <f t="shared" si="26"/>
        <v>0</v>
      </c>
      <c r="G65" s="62">
        <f t="shared" si="27"/>
        <v>1</v>
      </c>
      <c r="H65" s="63">
        <f t="shared" si="28"/>
        <v>0</v>
      </c>
      <c r="I65" s="131" t="str">
        <f ca="1">OFFSET(L!$C$1,MATCH("Checker"&amp;"Comp",L!$A:$A,0)-1,SL,,)</f>
        <v>Vollständig</v>
      </c>
      <c r="J65" s="15" t="str">
        <f ca="1">OFFSET(L!$C$1,MATCH("Checker"&amp;ADDRESS(ROW(),COLUMN(),4),L!$A:$A,0)-1,SL,,)</f>
        <v>Geben Sie den Vollständigkeitsgrad der Schmelzhütteninformationen des Anbieters in Prozent in der Reiterzelle D82 der Erklärung an</v>
      </c>
    </row>
    <row r="66" spans="1:10" ht="15">
      <c r="A66" s="80" t="str">
        <f>Declaration!B83</f>
        <v/>
      </c>
      <c r="B66" s="79">
        <f>Declaration!D83</f>
        <v>0</v>
      </c>
      <c r="C66" s="136" t="str">
        <f t="shared" ca="1" si="3"/>
        <v>Vollständig</v>
      </c>
      <c r="D66" s="319" t="str">
        <f t="shared" si="25"/>
        <v/>
      </c>
      <c r="E66" s="16"/>
      <c r="F66" s="84">
        <f t="shared" si="26"/>
        <v>0</v>
      </c>
      <c r="G66" s="62">
        <f t="shared" si="27"/>
        <v>1</v>
      </c>
      <c r="H66" s="63">
        <f t="shared" si="28"/>
        <v>0</v>
      </c>
      <c r="I66" s="131" t="str">
        <f ca="1">OFFSET(L!$C$1,MATCH("Checker"&amp;"Comp",L!$A:$A,0)-1,SL,,)</f>
        <v>Vollständig</v>
      </c>
      <c r="J66" s="15" t="str">
        <f ca="1">OFFSET(L!$C$1,MATCH("Checker"&amp;ADDRESS(ROW(),COLUMN(),4),L!$A:$A,0)-1,SL,,)</f>
        <v>Geben Sie den Vollständigkeitsgrad der Schmelzhütteninformationen des Anbieters in Prozent in der Reiterzelle D83 der Erklärung an</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Kennen Sie alle Verhüttungsbetriebe oder Verarbeitungsunternehmen, die das angegebenen Mineralien für Ihre Lieferkette bereitstellen?(*)</v>
      </c>
      <c r="B71" s="82"/>
      <c r="C71" s="82"/>
      <c r="D71" s="86"/>
      <c r="E71" s="16" t="s">
        <v>13</v>
      </c>
      <c r="F71" s="83"/>
    </row>
    <row r="72" spans="1:10" ht="51.75">
      <c r="A72" s="80" t="str">
        <f>Declaration!B90</f>
        <v>Cobalt(*)</v>
      </c>
      <c r="B72" s="79" t="str">
        <f>Declaration!D90</f>
        <v>Unknown</v>
      </c>
      <c r="C72" s="136" t="str">
        <f t="shared" ca="1" si="3"/>
        <v>Vollständig</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Vollständig</v>
      </c>
      <c r="J72" s="15" t="str">
        <f ca="1">OFFSET(L!$C$1,MATCH("Checker"&amp;ADDRESS(ROW(),COLUMN(),4),L!$A:$A,0)-1,SL,,)</f>
        <v xml:space="preserve">Geben Sie in der Reiterzelle D90 der Erklärung an, ob alle Schmelzhüttennamen in der Antwort auf diese Umfrage im Umfang der angegebenen Produkte zur Verfügung gestellt worden sind </v>
      </c>
    </row>
    <row r="73" spans="1:10" ht="51.75">
      <c r="A73" s="80" t="str">
        <f>Declaration!B91</f>
        <v>Copper(*)</v>
      </c>
      <c r="B73" s="79" t="str">
        <f>Declaration!D91</f>
        <v>Unknown</v>
      </c>
      <c r="C73" s="136" t="str">
        <f t="shared" ref="C73:C81" ca="1" si="31">IF(H73=1,J73,I73)</f>
        <v>Vollständig</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Vollständig</v>
      </c>
      <c r="J73" s="15" t="str">
        <f ca="1">OFFSET(L!$C$1,MATCH("Checker"&amp;ADDRESS(ROW(),COLUMN(),4),L!$A:$A,0)-1,SL,,)</f>
        <v xml:space="preserve">Geben Sie in der Reiterzelle D91 der Erklärung an, ob alle Schmelzhüttennamen in der Antwort auf diese Umfrage im Umfang der angegebenen Produkte zur Verfügung gestellt worden sind </v>
      </c>
    </row>
    <row r="74" spans="1:10" ht="15">
      <c r="A74" s="80" t="str">
        <f>Declaration!B92</f>
        <v/>
      </c>
      <c r="B74" s="79">
        <f>Declaration!D92</f>
        <v>0</v>
      </c>
      <c r="C74" s="136" t="str">
        <f t="shared" ca="1" si="31"/>
        <v>Vollständig</v>
      </c>
      <c r="D74" s="319" t="str">
        <f t="shared" si="32"/>
        <v/>
      </c>
      <c r="E74" s="16"/>
      <c r="F74" s="84">
        <f t="shared" si="33"/>
        <v>0</v>
      </c>
      <c r="G74" s="62">
        <f t="shared" si="34"/>
        <v>1</v>
      </c>
      <c r="H74" s="63">
        <f t="shared" si="35"/>
        <v>0</v>
      </c>
      <c r="I74" s="131" t="str">
        <f ca="1">OFFSET(L!$C$1,MATCH("Checker"&amp;"Comp",L!$A:$A,0)-1,SL,,)</f>
        <v>Vollständig</v>
      </c>
      <c r="J74" s="15" t="str">
        <f ca="1">OFFSET(L!$C$1,MATCH("Checker"&amp;ADDRESS(ROW(),COLUMN(),4),L!$A:$A,0)-1,SL,,)</f>
        <v xml:space="preserve">Geben Sie in der Reiterzelle D92 der Erklärung an, ob alle Schmelzhüttennamen in der Antwort auf diese Umfrage im Umfang der angegebenen Produkte zur Verfügung gestellt worden sind </v>
      </c>
    </row>
    <row r="75" spans="1:10" ht="15">
      <c r="A75" s="80" t="str">
        <f>Declaration!B93</f>
        <v/>
      </c>
      <c r="B75" s="79">
        <f>Declaration!D93</f>
        <v>0</v>
      </c>
      <c r="C75" s="136" t="str">
        <f t="shared" ca="1" si="31"/>
        <v>Vollständig</v>
      </c>
      <c r="D75" s="319" t="str">
        <f t="shared" si="32"/>
        <v/>
      </c>
      <c r="E75" s="16"/>
      <c r="F75" s="84">
        <f t="shared" si="33"/>
        <v>0</v>
      </c>
      <c r="G75" s="62">
        <f t="shared" si="34"/>
        <v>1</v>
      </c>
      <c r="H75" s="63">
        <f t="shared" si="35"/>
        <v>0</v>
      </c>
      <c r="I75" s="131" t="str">
        <f ca="1">OFFSET(L!$C$1,MATCH("Checker"&amp;"Comp",L!$A:$A,0)-1,SL,,)</f>
        <v>Vollständig</v>
      </c>
      <c r="J75" s="15" t="str">
        <f ca="1">OFFSET(L!$C$1,MATCH("Checker"&amp;ADDRESS(ROW(),COLUMN(),4),L!$A:$A,0)-1,SL,,)</f>
        <v xml:space="preserve">Geben Sie in der Reiterzelle D93 der Erklärung an, ob alle Schmelzhüttennamen in der Antwort auf diese Umfrage im Umfang der angegebenen Produkte zur Verfügung gestellt worden sind </v>
      </c>
    </row>
    <row r="76" spans="1:10" ht="15">
      <c r="A76" s="80" t="str">
        <f>Declaration!B94</f>
        <v/>
      </c>
      <c r="B76" s="79">
        <f>Declaration!D94</f>
        <v>0</v>
      </c>
      <c r="C76" s="136" t="str">
        <f t="shared" ca="1" si="31"/>
        <v>Vollständig</v>
      </c>
      <c r="D76" s="319" t="str">
        <f t="shared" si="32"/>
        <v/>
      </c>
      <c r="E76" s="16"/>
      <c r="F76" s="84">
        <f t="shared" si="33"/>
        <v>0</v>
      </c>
      <c r="G76" s="62">
        <f t="shared" si="34"/>
        <v>1</v>
      </c>
      <c r="H76" s="63">
        <f t="shared" si="35"/>
        <v>0</v>
      </c>
      <c r="I76" s="131" t="str">
        <f ca="1">OFFSET(L!$C$1,MATCH("Checker"&amp;"Comp",L!$A:$A,0)-1,SL,,)</f>
        <v>Vollständig</v>
      </c>
      <c r="J76" s="15" t="str">
        <f ca="1">OFFSET(L!$C$1,MATCH("Checker"&amp;ADDRESS(ROW(),COLUMN(),4),L!$A:$A,0)-1,SL,,)</f>
        <v xml:space="preserve">Geben Sie in der Reiterzelle D94 der Erklärung an, ob alle Schmelzhüttennamen in der Antwort auf diese Umfrage im Umfang der angegebenen Produkte zur Verfügung gestellt worden sind </v>
      </c>
    </row>
    <row r="77" spans="1:10" ht="15">
      <c r="A77" s="80" t="str">
        <f>Declaration!B95</f>
        <v/>
      </c>
      <c r="B77" s="79">
        <f>Declaration!D95</f>
        <v>0</v>
      </c>
      <c r="C77" s="136" t="str">
        <f t="shared" ca="1" si="31"/>
        <v>Vollständig</v>
      </c>
      <c r="D77" s="319" t="str">
        <f t="shared" si="32"/>
        <v/>
      </c>
      <c r="E77" s="16"/>
      <c r="F77" s="84">
        <f t="shared" si="33"/>
        <v>0</v>
      </c>
      <c r="G77" s="62">
        <f t="shared" si="34"/>
        <v>1</v>
      </c>
      <c r="H77" s="63">
        <f t="shared" si="35"/>
        <v>0</v>
      </c>
      <c r="I77" s="131" t="str">
        <f ca="1">OFFSET(L!$C$1,MATCH("Checker"&amp;"Comp",L!$A:$A,0)-1,SL,,)</f>
        <v>Vollständig</v>
      </c>
      <c r="J77" s="15" t="str">
        <f ca="1">OFFSET(L!$C$1,MATCH("Checker"&amp;ADDRESS(ROW(),COLUMN(),4),L!$A:$A,0)-1,SL,,)</f>
        <v xml:space="preserve">Geben Sie in der Reiterzelle D95 der Erklärung an, ob alle Schmelzhüttennamen in der Antwort auf diese Umfrage im Umfang der angegebenen Produkte zur Verfügung gestellt worden sind </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Sind alle anwendbaren Informationen über Verhüttungsbetriebe oder Verarbeitungsunternehmen, die Ihr Unternehmen erhalten hat, in dieser Erklärung genannt worden?(*)</v>
      </c>
      <c r="B82" s="82"/>
      <c r="C82" s="82"/>
      <c r="D82" s="86"/>
      <c r="E82" s="16" t="s">
        <v>16</v>
      </c>
      <c r="F82" s="83"/>
    </row>
    <row r="83" spans="1:10" ht="41.45" customHeight="1">
      <c r="A83" s="80" t="str">
        <f>Declaration!B102</f>
        <v>Cobalt(*)</v>
      </c>
      <c r="B83" s="79" t="str">
        <f>Declaration!D102</f>
        <v>Unknown</v>
      </c>
      <c r="C83" s="136" t="str">
        <f t="shared" ref="C83:C92" ca="1" si="36">IF(H83=1,J83,I83)</f>
        <v>Vollständig</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Vollständig</v>
      </c>
      <c r="J83" s="15" t="str">
        <f ca="1">OFFSET(L!$C$1,MATCH("Checker"&amp;ADDRESS(ROW(),COLUMN(),4),L!$A:$A,0)-1,SL,,)</f>
        <v>Geben Sie in der Reiterzelle D102 der Erklärung an, ob alle Informationen über Schmelzhütten für angegebenen  Mineralien zur Verfügung gestellt worden sind</v>
      </c>
    </row>
    <row r="84" spans="1:10" ht="41.45" customHeight="1">
      <c r="A84" s="80" t="str">
        <f>Declaration!B103</f>
        <v>Copper(*)</v>
      </c>
      <c r="B84" s="79" t="str">
        <f>Declaration!D103</f>
        <v>Unknown</v>
      </c>
      <c r="C84" s="136" t="str">
        <f t="shared" ca="1" si="36"/>
        <v>Vollständig</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Vollständig</v>
      </c>
      <c r="J84" s="15" t="str">
        <f ca="1">OFFSET(L!$C$1,MATCH("Checker"&amp;ADDRESS(ROW(),COLUMN(),4),L!$A:$A,0)-1,SL,,)</f>
        <v>Geben Sie in der Reiterzelle D103 der Erklärung an, ob alle Informationen über Schmelzhütten für angegebenen  Mineralien zur Verfügung gestellt worden sind</v>
      </c>
    </row>
    <row r="85" spans="1:10" ht="41.45" customHeight="1">
      <c r="A85" s="80" t="str">
        <f>Declaration!B104</f>
        <v/>
      </c>
      <c r="B85" s="79">
        <f>Declaration!D104</f>
        <v>0</v>
      </c>
      <c r="C85" s="136" t="str">
        <f t="shared" ca="1" si="36"/>
        <v>Vollständig</v>
      </c>
      <c r="D85" s="319" t="str">
        <f t="shared" si="39"/>
        <v/>
      </c>
      <c r="E85" s="16"/>
      <c r="F85" s="84">
        <f t="shared" si="40"/>
        <v>0</v>
      </c>
      <c r="G85" s="62">
        <f t="shared" si="41"/>
        <v>1</v>
      </c>
      <c r="H85" s="63">
        <f t="shared" si="42"/>
        <v>0</v>
      </c>
      <c r="I85" s="131" t="str">
        <f ca="1">OFFSET(L!$C$1,MATCH("Checker"&amp;"Comp",L!$A:$A,0)-1,SL,,)</f>
        <v>Vollständig</v>
      </c>
      <c r="J85" s="15" t="str">
        <f ca="1">OFFSET(L!$C$1,MATCH("Checker"&amp;ADDRESS(ROW(),COLUMN(),4),L!$A:$A,0)-1,SL,,)</f>
        <v>Geben Sie in der Reiterzelle D104 der Erklärung an, ob alle Informationen über Schmelzhütten für angegebenen  Mineralien zur Verfügung gestellt worden sind</v>
      </c>
    </row>
    <row r="86" spans="1:10" ht="41.45" customHeight="1">
      <c r="A86" s="80" t="str">
        <f>Declaration!B105</f>
        <v/>
      </c>
      <c r="B86" s="79">
        <f>Declaration!D105</f>
        <v>0</v>
      </c>
      <c r="C86" s="136" t="str">
        <f t="shared" ca="1" si="36"/>
        <v>Vollständig</v>
      </c>
      <c r="D86" s="319" t="str">
        <f t="shared" si="39"/>
        <v/>
      </c>
      <c r="E86" s="16"/>
      <c r="F86" s="84">
        <f t="shared" si="40"/>
        <v>0</v>
      </c>
      <c r="G86" s="62">
        <f t="shared" si="41"/>
        <v>1</v>
      </c>
      <c r="H86" s="63">
        <f t="shared" si="42"/>
        <v>0</v>
      </c>
      <c r="I86" s="131" t="str">
        <f ca="1">OFFSET(L!$C$1,MATCH("Checker"&amp;"Comp",L!$A:$A,0)-1,SL,,)</f>
        <v>Vollständig</v>
      </c>
      <c r="J86" s="15" t="str">
        <f ca="1">OFFSET(L!$C$1,MATCH("Checker"&amp;ADDRESS(ROW(),COLUMN(),4),L!$A:$A,0)-1,SL,,)</f>
        <v>Geben Sie in der Reiterzelle D105 der Erklärung an, ob alle Informationen über Schmelzhütten für angegebenen  Mineralien zur Verfügung gestellt worden sind</v>
      </c>
    </row>
    <row r="87" spans="1:10" ht="41.45" customHeight="1">
      <c r="A87" s="80" t="str">
        <f>Declaration!B106</f>
        <v/>
      </c>
      <c r="B87" s="79">
        <f>Declaration!D106</f>
        <v>0</v>
      </c>
      <c r="C87" s="136" t="str">
        <f t="shared" ca="1" si="36"/>
        <v>Vollständig</v>
      </c>
      <c r="D87" s="319" t="str">
        <f t="shared" si="39"/>
        <v/>
      </c>
      <c r="E87" s="16"/>
      <c r="F87" s="84">
        <f t="shared" si="40"/>
        <v>0</v>
      </c>
      <c r="G87" s="62">
        <f t="shared" si="41"/>
        <v>1</v>
      </c>
      <c r="H87" s="63">
        <f t="shared" si="42"/>
        <v>0</v>
      </c>
      <c r="I87" s="131" t="str">
        <f ca="1">OFFSET(L!$C$1,MATCH("Checker"&amp;"Comp",L!$A:$A,0)-1,SL,,)</f>
        <v>Vollständig</v>
      </c>
      <c r="J87" s="15" t="str">
        <f ca="1">OFFSET(L!$C$1,MATCH("Checker"&amp;ADDRESS(ROW(),COLUMN(),4),L!$A:$A,0)-1,SL,,)</f>
        <v>Geben Sie in der Reiterzelle D106 der Erklärung an, ob alle Informationen über Schmelzhütten für angegebenen  Mineralien zur Verfügung gestellt worden sind</v>
      </c>
    </row>
    <row r="88" spans="1:10" ht="41.45" customHeight="1">
      <c r="A88" s="80" t="str">
        <f>Declaration!B107</f>
        <v/>
      </c>
      <c r="B88" s="79">
        <f>Declaration!D107</f>
        <v>0</v>
      </c>
      <c r="C88" s="136" t="str">
        <f t="shared" ca="1" si="36"/>
        <v>Vollständig</v>
      </c>
      <c r="D88" s="319" t="str">
        <f t="shared" si="39"/>
        <v/>
      </c>
      <c r="E88" s="16"/>
      <c r="F88" s="84">
        <f t="shared" si="40"/>
        <v>0</v>
      </c>
      <c r="G88" s="62">
        <f t="shared" si="41"/>
        <v>1</v>
      </c>
      <c r="H88" s="63">
        <f t="shared" si="42"/>
        <v>0</v>
      </c>
      <c r="I88" s="131" t="str">
        <f ca="1">OFFSET(L!$C$1,MATCH("Checker"&amp;"Comp",L!$A:$A,0)-1,SL,,)</f>
        <v>Vollständig</v>
      </c>
      <c r="J88" s="15" t="str">
        <f ca="1">OFFSET(L!$C$1,MATCH("Checker"&amp;ADDRESS(ROW(),COLUMN(),4),L!$A:$A,0)-1,SL,,)</f>
        <v>Geben Sie in der Reiterzelle D107 der Erklärung an, ob alle Informationen über Schmelzhütten für angegebenen  Mineralien zur Verfügung gestellt worden sind</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Frage</v>
      </c>
      <c r="B93" s="82"/>
      <c r="C93" s="82"/>
      <c r="D93" s="86"/>
      <c r="E93" s="16" t="s">
        <v>18</v>
      </c>
      <c r="F93" s="83"/>
      <c r="G93" s="83"/>
      <c r="H93" s="83"/>
    </row>
    <row r="94" spans="1:10" ht="39">
      <c r="A94" s="79" t="str">
        <f ca="1">Declaration!B115</f>
        <v>A. Haben Sie eine Richtlinie zur verantwortungsvollen Beschaffung von Mineralien aufgestellt?(*)</v>
      </c>
      <c r="B94" s="79" t="str">
        <f>Declaration!D115</f>
        <v>Yes</v>
      </c>
      <c r="C94" s="136" t="str">
        <f ca="1">IF(H94=1,J94,I94)</f>
        <v>Vollständig</v>
      </c>
      <c r="D94" s="320" t="str">
        <f>IF(H94=1,"Click here to answer question (A)","")</f>
        <v/>
      </c>
      <c r="E94" s="16" t="s">
        <v>15</v>
      </c>
      <c r="F94" s="84">
        <f>IF(SUM(F$39:F$48)=0,0,1)</f>
        <v>1</v>
      </c>
      <c r="G94" s="62">
        <f t="shared" si="14"/>
        <v>0</v>
      </c>
      <c r="H94" s="63">
        <f t="shared" si="15"/>
        <v>0</v>
      </c>
      <c r="I94" s="131" t="str">
        <f ca="1">OFFSET(L!$C$1,MATCH("Checker"&amp;"Comp",L!$A:$A,0)-1,SL,,)</f>
        <v>Vollständig</v>
      </c>
      <c r="J94" s="15" t="str">
        <f ca="1">OFFSET(L!$C$1,MATCH("Checker"&amp;ADDRESS(ROW(),COLUMN(),4),L!$A:$A,0)-1,SL,,)</f>
        <v>Geben Sie in Zelle D115 der Erklärung an, ob Ihr Unternehmen Ihre Richtlinie zur konfliktfreien Mineralienbeschaffung auf seiner Website öffentlich verfügbar gemacht hat</v>
      </c>
    </row>
    <row r="95" spans="1:10" ht="51">
      <c r="A95" s="79" t="str">
        <f ca="1">Declaration!B117</f>
        <v>B. Ist Ihre Richtlinie zur verantwortungsvollen Beschaffung von Mineralien auf Ihrer Website einsehbar? (Hinweis – Bei „Ja“ hat der Benutzer die URL im Anmerkungsfeld anzugeben.)(*)</v>
      </c>
      <c r="B95" s="79" t="str">
        <f>Declaration!D117</f>
        <v>No</v>
      </c>
      <c r="C95" s="136" t="str">
        <f ca="1">IF(H95=1,J95,I95)</f>
        <v>Vollständig</v>
      </c>
      <c r="D95" s="321" t="str">
        <f>IF(H95=1,"Click here to answer question (B)","")</f>
        <v/>
      </c>
      <c r="E95" s="16" t="s">
        <v>15</v>
      </c>
      <c r="F95" s="84">
        <f t="shared" ref="F95:F111" si="43">F$94</f>
        <v>1</v>
      </c>
      <c r="G95" s="62">
        <f t="shared" si="14"/>
        <v>0</v>
      </c>
      <c r="H95" s="63">
        <f t="shared" si="15"/>
        <v>0</v>
      </c>
      <c r="I95" s="131" t="str">
        <f ca="1">OFFSET(L!$C$1,MATCH("Checker"&amp;"Comp",L!$A:$A,0)-1,SL,,)</f>
        <v>Vollständig</v>
      </c>
      <c r="J95" s="15" t="str">
        <f ca="1">OFFSET(L!$C$1,MATCH("Checker"&amp;ADDRESS(ROW(),COLUMN(),4),L!$A:$A,0)-1,SL,,)</f>
        <v>Geben Sie in Zelle D117 der Erklärung an, ob Ihr Unternehmen Ihre Richtlinie zur konfliktfreien Mineralieneschaffung auf seiner Website öffentlich verfügbar gemacht hat</v>
      </c>
    </row>
    <row r="96" spans="1:10" ht="24.95" customHeight="1">
      <c r="A96" s="79" t="s">
        <v>53</v>
      </c>
      <c r="B96" s="79">
        <f>Declaration!G117</f>
        <v>0</v>
      </c>
      <c r="C96" s="79" t="str">
        <f ca="1">IF(H96=1,J96,I96)</f>
        <v>Vollständig</v>
      </c>
      <c r="D96" s="322" t="str">
        <f>IF(H96=1,"Click here to answer question (C)","")</f>
        <v/>
      </c>
      <c r="E96" s="16" t="s">
        <v>15</v>
      </c>
      <c r="F96" s="84">
        <f>IF(AND(F95=1,B95="Yes"),1,0)</f>
        <v>0</v>
      </c>
      <c r="G96" s="62">
        <f>IF(LEN(B96)&gt;1,0,1)</f>
        <v>1</v>
      </c>
      <c r="H96" s="63">
        <f>F96*G96</f>
        <v>0</v>
      </c>
      <c r="I96" s="131" t="str">
        <f ca="1">OFFSET(L!$C$1,MATCH("Checker"&amp;"Comp",L!$A:$A,0)-1,SL,,)</f>
        <v>Vollständig</v>
      </c>
      <c r="J96" s="15" t="str">
        <f ca="1">OFFSET(L!$C$1,MATCH("Checker"&amp;ADDRESS(ROW(),COLUMN(),4),L!$A:$A,0)-1,SL,,)</f>
        <v xml:space="preserve">Geben Sie in der Arbeitsblattzelle G71 der Erklärung den URL an, falls Sie Frage B mit „Ja“ beantworten. Das Format des URL sollte „www.companyname.com“ entsprechen </v>
      </c>
    </row>
    <row r="97" spans="1:10" ht="24.95" customHeight="1">
      <c r="A97" s="79" t="str">
        <f ca="1">Declaration!B119</f>
        <v>C. Verlangen Sie von Ihren direkten Lieferanten, das angegebenen Mineralien von Verhüttungsbetrieben, deren Sorgfaltspflichtpraktiken von einem unabhängigen Prüfungsprogramm einer dritten Partei überprüft worden sind?(*)</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Vollständig</v>
      </c>
      <c r="D98" s="321" t="str">
        <f>IF(H98=1,"Click here to answer question (C)","")</f>
        <v/>
      </c>
      <c r="E98" s="16"/>
      <c r="F98" s="84">
        <f>F39</f>
        <v>1</v>
      </c>
      <c r="G98" s="62">
        <f t="shared" si="14"/>
        <v>0</v>
      </c>
      <c r="H98" s="63">
        <f t="shared" si="15"/>
        <v>0</v>
      </c>
      <c r="I98" s="131" t="str">
        <f ca="1">OFFSET(L!$C$1,MATCH("Checker"&amp;"Comp",L!$A:$A,0)-1,SL,,)</f>
        <v>Vollständig</v>
      </c>
      <c r="J98" s="15" t="str">
        <f ca="1">OFFSET(L!$C$1,MATCH("Checker"&amp;ADDRESS(ROW(),COLUMN(),4),L!$A:$A,0)-1,SL,,)</f>
        <v>Geben Sie in Zelle D120 der Erklärung an, ob Sie von Ihren direkten Lieferanten verlangen angegebenen Mineralien, bei Schmelzhütten einzukaufen, deren Due-Diligence-Praktiken von unabhängigen Prüfungsprogramm Dritter überprüft worden sind</v>
      </c>
    </row>
    <row r="99" spans="1:10" ht="81" customHeight="1">
      <c r="A99" s="79" t="str">
        <f>Declaration!B121</f>
        <v>Copper(*)</v>
      </c>
      <c r="B99" s="79" t="str">
        <f>Declaration!D121</f>
        <v>No</v>
      </c>
      <c r="C99" s="136" t="str">
        <f t="shared" ca="1" si="44"/>
        <v>Vollständig</v>
      </c>
      <c r="D99" s="321" t="str">
        <f>IF(H99=1,"Click here to answer question (C)","")</f>
        <v/>
      </c>
      <c r="E99" s="16"/>
      <c r="F99" s="84">
        <f t="shared" ref="F99:F103" si="45">F40</f>
        <v>1</v>
      </c>
      <c r="G99" s="62">
        <f t="shared" si="14"/>
        <v>0</v>
      </c>
      <c r="H99" s="63">
        <f t="shared" si="15"/>
        <v>0</v>
      </c>
      <c r="I99" s="131" t="str">
        <f ca="1">OFFSET(L!$C$1,MATCH("Checker"&amp;"Comp",L!$A:$A,0)-1,SL,,)</f>
        <v>Vollständig</v>
      </c>
      <c r="J99" s="15" t="str">
        <f ca="1">OFFSET(L!$C$1,MATCH("Checker"&amp;ADDRESS(ROW(),COLUMN(),4),L!$A:$A,0)-1,SL,,)</f>
        <v>Geben Sie in Zelle D121 der Erklärung an, ob Sie von Ihren direkten Lieferanten verlangen angegebenen Mineralien, bei Schmelzhütten einzukaufen, deren Due-Diligence-Praktiken von unabhängigen Prüfungsprogramm Dritter überprüft worden sind</v>
      </c>
    </row>
    <row r="100" spans="1:10" ht="81" customHeight="1">
      <c r="A100" s="79" t="str">
        <f>Declaration!B122</f>
        <v/>
      </c>
      <c r="B100" s="79">
        <f>Declaration!D122</f>
        <v>0</v>
      </c>
      <c r="C100" s="136" t="str">
        <f t="shared" ca="1" si="44"/>
        <v>Vollständig</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Vollständig</v>
      </c>
      <c r="J100" s="15" t="str">
        <f ca="1">OFFSET(L!$C$1,MATCH("Checker"&amp;ADDRESS(ROW(),COLUMN(),4),L!$A:$A,0)-1,SL,,)</f>
        <v>Geben Sie in Zelle D122 der Erklärung an, ob Sie von Ihren direkten Lieferanten verlangen angegebenen Mineralien, bei Schmelzhütten einzukaufen, deren Due-Diligence-Praktiken von unabhängigen Prüfungsprogramm Dritter überprüft worden sind</v>
      </c>
    </row>
    <row r="101" spans="1:10" ht="81" customHeight="1">
      <c r="A101" s="79" t="str">
        <f>Declaration!B123</f>
        <v/>
      </c>
      <c r="B101" s="79">
        <f>Declaration!D123</f>
        <v>0</v>
      </c>
      <c r="C101" s="136" t="str">
        <f t="shared" ca="1" si="44"/>
        <v>Vollständig</v>
      </c>
      <c r="D101" s="321" t="str">
        <f t="shared" si="46"/>
        <v/>
      </c>
      <c r="E101" s="16"/>
      <c r="F101" s="84">
        <f t="shared" si="45"/>
        <v>0</v>
      </c>
      <c r="G101" s="62">
        <f t="shared" si="47"/>
        <v>1</v>
      </c>
      <c r="H101" s="63">
        <f t="shared" si="48"/>
        <v>0</v>
      </c>
      <c r="I101" s="131" t="str">
        <f ca="1">OFFSET(L!$C$1,MATCH("Checker"&amp;"Comp",L!$A:$A,0)-1,SL,,)</f>
        <v>Vollständig</v>
      </c>
      <c r="J101" s="15" t="str">
        <f ca="1">OFFSET(L!$C$1,MATCH("Checker"&amp;ADDRESS(ROW(),COLUMN(),4),L!$A:$A,0)-1,SL,,)</f>
        <v>Geben Sie in Zelle D123 der Erklärung an, ob Sie von Ihren direkten Lieferanten verlangen angegebenen Mineralien, bei Schmelzhütten einzukaufen, deren Due-Diligence-Praktiken von unabhängigen Prüfungsprogramm Dritter überprüft worden sind</v>
      </c>
    </row>
    <row r="102" spans="1:10" ht="81" customHeight="1">
      <c r="A102" s="79" t="str">
        <f>Declaration!B124</f>
        <v/>
      </c>
      <c r="B102" s="79">
        <f>Declaration!D124</f>
        <v>0</v>
      </c>
      <c r="C102" s="136" t="str">
        <f t="shared" ca="1" si="44"/>
        <v>Vollständig</v>
      </c>
      <c r="D102" s="321" t="str">
        <f t="shared" si="46"/>
        <v/>
      </c>
      <c r="E102" s="16"/>
      <c r="F102" s="84">
        <f t="shared" si="45"/>
        <v>0</v>
      </c>
      <c r="G102" s="62">
        <f t="shared" si="47"/>
        <v>1</v>
      </c>
      <c r="H102" s="63">
        <f t="shared" si="48"/>
        <v>0</v>
      </c>
      <c r="I102" s="131" t="str">
        <f ca="1">OFFSET(L!$C$1,MATCH("Checker"&amp;"Comp",L!$A:$A,0)-1,SL,,)</f>
        <v>Vollständig</v>
      </c>
      <c r="J102" s="15" t="str">
        <f ca="1">OFFSET(L!$C$1,MATCH("Checker"&amp;ADDRESS(ROW(),COLUMN(),4),L!$A:$A,0)-1,SL,,)</f>
        <v>Geben Sie in Zelle D124 der Erklärung an, ob Sie von Ihren direkten Lieferanten verlangen angegebenen Mineralien, bei Schmelzhütten einzukaufen, deren Due-Diligence-Praktiken von unabhängigen Prüfungsprogramm Dritter überprüft worden sind</v>
      </c>
    </row>
    <row r="103" spans="1:10" ht="81" customHeight="1">
      <c r="A103" s="79" t="str">
        <f>Declaration!B125</f>
        <v/>
      </c>
      <c r="B103" s="79">
        <f>Declaration!D125</f>
        <v>0</v>
      </c>
      <c r="C103" s="136" t="str">
        <f t="shared" ca="1" si="44"/>
        <v>Vollständig</v>
      </c>
      <c r="D103" s="321" t="str">
        <f t="shared" si="46"/>
        <v/>
      </c>
      <c r="E103" s="16"/>
      <c r="F103" s="84">
        <f t="shared" si="45"/>
        <v>0</v>
      </c>
      <c r="G103" s="62">
        <f t="shared" si="47"/>
        <v>1</v>
      </c>
      <c r="H103" s="63">
        <f t="shared" si="48"/>
        <v>0</v>
      </c>
      <c r="I103" s="131" t="str">
        <f ca="1">OFFSET(L!$C$1,MATCH("Checker"&amp;"Comp",L!$A:$A,0)-1,SL,,)</f>
        <v>Vollständig</v>
      </c>
      <c r="J103" s="15" t="str">
        <f ca="1">OFFSET(L!$C$1,MATCH("Checker"&amp;ADDRESS(ROW(),COLUMN(),4),L!$A:$A,0)-1,SL,,)</f>
        <v>Geben Sie in Zelle D125 der Erklärung an, ob Sie von Ihren direkten Lieferanten verlangen angegebenen Mineralien, bei Schmelzhütten einzukaufen, deren Due-Diligence-Praktiken von unabhängigen Prüfungsprogramm Dritter überprüft worden sind</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Haben Sie Sorgfaltspflichtmaßnahmen für verantwortungsvolle Beschaffung in Kraft gesetzt?(*)</v>
      </c>
      <c r="B108" s="79" t="str">
        <f>Declaration!D131</f>
        <v>Yes</v>
      </c>
      <c r="C108" s="136" t="str">
        <f t="shared" ca="1" si="44"/>
        <v>Vollständig</v>
      </c>
      <c r="D108" s="321" t="str">
        <f>IF(H108=1,"Click here to answer question (D)","")</f>
        <v/>
      </c>
      <c r="E108" s="16" t="s">
        <v>15</v>
      </c>
      <c r="F108" s="84">
        <f t="shared" si="43"/>
        <v>1</v>
      </c>
      <c r="G108" s="62">
        <f t="shared" si="14"/>
        <v>0</v>
      </c>
      <c r="H108" s="63">
        <f t="shared" si="15"/>
        <v>0</v>
      </c>
      <c r="I108" s="131" t="str">
        <f ca="1">OFFSET(L!$C$1,MATCH("Checker"&amp;"Comp",L!$A:$A,0)-1,SL,,)</f>
        <v>Vollständig</v>
      </c>
      <c r="J108" s="15" t="str">
        <f ca="1">OFFSET(L!$C$1,MATCH("Checker"&amp;ADDRESS(ROW(),COLUMN(),4),L!$A:$A,0)-1,SL,,)</f>
        <v>Geben Sie in der Reiterzelle D131 der Erklärung an, ob Sie von Ihren Lieferanten Namen von Schmelzhütten verlangen</v>
      </c>
    </row>
    <row r="109" spans="1:10" ht="39">
      <c r="A109" s="79" t="str">
        <f ca="1">Declaration!B133</f>
        <v>E. Führt Ihr Unternehmen Lieferkettenumfragen bei Ihren relevanten Lieferanten zu angegebenen Mineralien durch?(*)</v>
      </c>
      <c r="B109" s="79" t="str">
        <f>Declaration!D133</f>
        <v>Yes, in conformance with IPC1755 (e.g. EMRT)</v>
      </c>
      <c r="C109" s="136" t="str">
        <f t="shared" ca="1" si="44"/>
        <v>Vollständig</v>
      </c>
      <c r="D109" s="321" t="str">
        <f>IF(H109=1,"Click here to answer question (E)","")</f>
        <v/>
      </c>
      <c r="E109" s="16" t="s">
        <v>15</v>
      </c>
      <c r="F109" s="84">
        <f t="shared" si="43"/>
        <v>1</v>
      </c>
      <c r="G109" s="62">
        <f>IF(B109=0,1,0)</f>
        <v>0</v>
      </c>
      <c r="H109" s="63">
        <f t="shared" si="15"/>
        <v>0</v>
      </c>
      <c r="I109" s="131" t="str">
        <f ca="1">OFFSET(L!$C$1,MATCH("Checker"&amp;"Comp",L!$A:$A,0)-1,SL,,)</f>
        <v>Vollständig</v>
      </c>
      <c r="J109" s="15" t="str">
        <f ca="1">OFFSET(L!$C$1,MATCH("Checker"&amp;ADDRESS(ROW(),COLUMN(),4),L!$A:$A,0)-1,SL,,)</f>
        <v>Geben Sie in der Reiterzelle D133 der Erklärung an, ob Sie Umfragen zur Lieferkette zu Kobalt oder natürlicher Glimmer durchführen</v>
      </c>
    </row>
    <row r="110" spans="1:10" ht="39">
      <c r="A110" s="79" t="str">
        <f ca="1">Declaration!B135</f>
        <v>F. Prüfen Sie die Sorgfaltspflichtangaben, die Sie von Ihren Lieferanten erhalten, gegen die Erwartungen Ihres Unternehmens?(*)</v>
      </c>
      <c r="B110" s="79" t="str">
        <f>Declaration!D135</f>
        <v>Yes</v>
      </c>
      <c r="C110" s="136" t="str">
        <f t="shared" ca="1" si="44"/>
        <v>Vollständig</v>
      </c>
      <c r="D110" s="321" t="str">
        <f>IF(H110=1,"Click here to answer question (F)","")</f>
        <v/>
      </c>
      <c r="E110" s="16" t="s">
        <v>15</v>
      </c>
      <c r="F110" s="84">
        <f t="shared" si="43"/>
        <v>1</v>
      </c>
      <c r="G110" s="62">
        <f>IF(B110=0,1,0)</f>
        <v>0</v>
      </c>
      <c r="H110" s="63">
        <f t="shared" si="15"/>
        <v>0</v>
      </c>
      <c r="I110" s="131" t="str">
        <f ca="1">OFFSET(L!$C$1,MATCH("Checker"&amp;"Comp",L!$A:$A,0)-1,SL,,)</f>
        <v>Vollständig</v>
      </c>
      <c r="J110" s="15" t="str">
        <f ca="1">OFFSET(L!$C$1,MATCH("Checker"&amp;ADDRESS(ROW(),COLUMN(),4),L!$A:$A,0)-1,SL,,)</f>
        <v>Geben Sie in der Reiterzelle D135 der Erklärung an, ob Sie Antworten der Lieferanten auf die Anforderungen Ihres Unternehmens überprüfen</v>
      </c>
    </row>
    <row r="111" spans="1:10" ht="39">
      <c r="A111" s="79" t="str">
        <f ca="1">Declaration!B137</f>
        <v>G. Umfasst Ihr Prüfverfahren die Überwachung von Abhilfemaßnahmen?(*)</v>
      </c>
      <c r="B111" s="79" t="str">
        <f>Declaration!D137</f>
        <v>Yes</v>
      </c>
      <c r="C111" s="136" t="str">
        <f t="shared" ca="1" si="44"/>
        <v>Vollständig</v>
      </c>
      <c r="D111" s="321" t="str">
        <f>IF(H111=1,"Click here to answer question (G)","")</f>
        <v/>
      </c>
      <c r="E111" s="16" t="s">
        <v>15</v>
      </c>
      <c r="F111" s="84">
        <f t="shared" si="43"/>
        <v>1</v>
      </c>
      <c r="G111" s="62">
        <f t="shared" si="14"/>
        <v>0</v>
      </c>
      <c r="H111" s="63">
        <f t="shared" si="15"/>
        <v>0</v>
      </c>
      <c r="I111" s="131" t="str">
        <f ca="1">OFFSET(L!$C$1,MATCH("Checker"&amp;"Comp",L!$A:$A,0)-1,SL,,)</f>
        <v>Vollständig</v>
      </c>
      <c r="J111" s="15" t="str">
        <f ca="1">OFFSET(L!$C$1,MATCH("Checker"&amp;ADDRESS(ROW(),COLUMN(),4),L!$A:$A,0)-1,SL,,)</f>
        <v>Geben Sie in der Reiterzelle D137 der Erklärung an, ob Ihr Prüfungsverfahren ein Abhilfemaßnahmen-Management umfasst</v>
      </c>
    </row>
    <row r="112" spans="1:10" ht="39">
      <c r="A112" s="80" t="s">
        <v>54</v>
      </c>
      <c r="B112" s="79" t="str">
        <f>IF(G112=1,"No products or item numbers listed","One or more product / item numbers have been provided")</f>
        <v>One or more product / item numbers have been provided</v>
      </c>
      <c r="C112" s="79" t="str">
        <f t="shared" ca="1" si="44"/>
        <v>Vollständig</v>
      </c>
      <c r="D112" s="380" t="str">
        <f>IF(H112=1,"Click here to enter detail on Product List tab","")</f>
        <v/>
      </c>
      <c r="E112" s="16" t="s">
        <v>15</v>
      </c>
      <c r="F112" s="84">
        <f>IF(B5=Declaration!Q9,1,0)</f>
        <v>1</v>
      </c>
      <c r="G112" s="62">
        <f>IF('Product List'!B6="",1,0)</f>
        <v>0</v>
      </c>
      <c r="H112" s="63">
        <f>F112*G112</f>
        <v>0</v>
      </c>
      <c r="I112" s="131" t="str">
        <f ca="1">OFFSET(L!$C$1,MATCH("Checker"&amp;"Comp",L!$A:$A,0)-1,SL,,)</f>
        <v>Vollständig</v>
      </c>
      <c r="J112" s="15" t="str">
        <f ca="1">OFFSET(L!$C$1,MATCH("Checker"&amp;ADDRESS(ROW(),COLUMN(),4),L!$A:$A,0)-1,SL,,)</f>
        <v>Nennen Sie ggf. ein oder mehr Produkte oder Gegenstandsnummern, auf die diese Erklärung anwendbar ist. Wählen Sie im Erklärungsreiter Hyperlink in Zelle 6H1, um den Reiter „Produktliste“ einzugeben</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Vollständig</v>
      </c>
      <c r="D114" s="379" t="str">
        <f ca="1">IF(H114=0,"","Click here to provide smelter information")</f>
        <v/>
      </c>
      <c r="E114" s="16" t="s">
        <v>15</v>
      </c>
      <c r="F114" s="84">
        <f>F39</f>
        <v>1</v>
      </c>
      <c r="G114" s="62">
        <f ca="1">IF(AND(COUNTIF(SmelterIdetifiedForMetal,A114)&gt;0,COUNTIF('Smelter List'!AB$5:AB$2504,A114)&gt;0),0,1)</f>
        <v>0</v>
      </c>
      <c r="H114" s="63">
        <f ca="1">F114*G114</f>
        <v>0</v>
      </c>
      <c r="I114" s="131" t="str">
        <f ca="1">OFFSET(L!$C$1,MATCH("Checker"&amp;"Comp",L!$A:$A,0)-1,SL,,)</f>
        <v>Vollständig</v>
      </c>
      <c r="J114" s="15" t="str">
        <f ca="1">OFFSET(L!$C$1,MATCH("Checker"&amp;ADDRESS(ROW(),COLUMN(),4),L!$A:$A,0)-1,SL,,)</f>
        <v xml:space="preserve">Geben Sie im Reiter „Smelter List“ eine Liste von Schmelzhütten ein, die angegebenes Mineral für die Lieferkette beitragen  </v>
      </c>
      <c r="K114" s="134">
        <f>IF(H28&gt;0,1,0)</f>
        <v>0</v>
      </c>
    </row>
    <row r="115" spans="1:12" ht="41.45" customHeight="1">
      <c r="A115" s="135" t="str">
        <f>Declaration!AA13</f>
        <v>Copper</v>
      </c>
      <c r="B115" s="79"/>
      <c r="C115" s="136" t="str">
        <f t="shared" ca="1" si="49"/>
        <v>Vollständig</v>
      </c>
      <c r="D115" s="379" t="str">
        <f ca="1">IF(H115=0,"","Click here to provide smelter information")</f>
        <v/>
      </c>
      <c r="E115" s="16"/>
      <c r="F115" s="84">
        <f>F40</f>
        <v>1</v>
      </c>
      <c r="G115" s="62">
        <f ca="1">IF(AND(COUNTIF(SmelterIdetifiedForMetal,A115)&gt;0,COUNTIF('Smelter List'!AB$5:AB$2504,A115)&gt;0),0,1)</f>
        <v>0</v>
      </c>
      <c r="H115" s="63">
        <f ca="1">F115*G115</f>
        <v>0</v>
      </c>
      <c r="I115" s="131" t="str">
        <f ca="1">OFFSET(L!$C$1,MATCH("Checker"&amp;"Comp",L!$A:$A,0)-1,SL,,)</f>
        <v>Vollständig</v>
      </c>
      <c r="J115" s="15" t="str">
        <f ca="1">OFFSET(L!$C$1,MATCH("Checker"&amp;ADDRESS(ROW(),COLUMN(),4),L!$A:$A,0)-1,SL,,)</f>
        <v xml:space="preserve">Geben Sie im Reiter „Smelter List“ eine Liste von Schmelzhütten ein, die angegebenes Mineral für die Lieferkette beitragen  </v>
      </c>
      <c r="K115" s="134">
        <f t="shared" ref="K115:K119" si="50">IF(H29&gt;0,1,0)</f>
        <v>0</v>
      </c>
    </row>
    <row r="116" spans="1:12" ht="41.45" customHeight="1">
      <c r="A116" s="135" t="str">
        <f>Declaration!AA14</f>
        <v/>
      </c>
      <c r="B116" s="79"/>
      <c r="C116" s="136" t="str">
        <f t="shared" ca="1" si="49"/>
        <v>Vollständig</v>
      </c>
      <c r="D116" s="379" t="str">
        <f t="shared" ref="D116:D119" ca="1" si="51">IF(H116=0,"","Click here to provide smelter information")</f>
        <v/>
      </c>
      <c r="E116" s="16"/>
      <c r="F116" s="84">
        <f t="shared" ref="F116:F119" si="52">F41</f>
        <v>0</v>
      </c>
      <c r="G116" s="62">
        <f ca="1">IF(AND(COUNTIF(SmelterIdetifiedForMetal,A116)&gt;0,COUNTIF('Smelter List'!AB$5:AB$2504,A116)&gt;0),0,1)</f>
        <v>0</v>
      </c>
      <c r="H116" s="63">
        <f t="shared" ref="H116:H119" ca="1" si="53">F116*G116</f>
        <v>0</v>
      </c>
      <c r="I116" s="131" t="str">
        <f ca="1">OFFSET(L!$C$1,MATCH("Checker"&amp;"Comp",L!$A:$A,0)-1,SL,,)</f>
        <v>Vollständig</v>
      </c>
      <c r="J116" s="15" t="str">
        <f ca="1">OFFSET(L!$C$1,MATCH("Checker"&amp;ADDRESS(ROW(),COLUMN(),4),L!$A:$A,0)-1,SL,,)</f>
        <v xml:space="preserve">Geben Sie im Reiter „Smelter List“ eine Liste von Schmelzhütten ein, die angegebenes Mineral für die Lieferkette beitragen  </v>
      </c>
      <c r="K116" s="134">
        <f t="shared" si="50"/>
        <v>0</v>
      </c>
    </row>
    <row r="117" spans="1:12" ht="41.45" customHeight="1">
      <c r="A117" s="135" t="str">
        <f>Declaration!AA15</f>
        <v/>
      </c>
      <c r="B117" s="79"/>
      <c r="C117" s="136" t="str">
        <f t="shared" ca="1" si="49"/>
        <v>Vollständig</v>
      </c>
      <c r="D117" s="379" t="str">
        <f t="shared" ca="1" si="51"/>
        <v/>
      </c>
      <c r="E117" s="16"/>
      <c r="F117" s="84">
        <f t="shared" si="52"/>
        <v>0</v>
      </c>
      <c r="G117" s="62">
        <f ca="1">IF(AND(COUNTIF(SmelterIdetifiedForMetal,A117)&gt;0,COUNTIF('Smelter List'!AB$5:AB$2504,A117)&gt;0),0,1)</f>
        <v>0</v>
      </c>
      <c r="H117" s="63">
        <f t="shared" ca="1" si="53"/>
        <v>0</v>
      </c>
      <c r="I117" s="131" t="str">
        <f ca="1">OFFSET(L!$C$1,MATCH("Checker"&amp;"Comp",L!$A:$A,0)-1,SL,,)</f>
        <v>Vollständig</v>
      </c>
      <c r="J117" s="15" t="str">
        <f ca="1">OFFSET(L!$C$1,MATCH("Checker"&amp;ADDRESS(ROW(),COLUMN(),4),L!$A:$A,0)-1,SL,,)</f>
        <v xml:space="preserve">Geben Sie im Reiter „Smelter List“ eine Liste von Schmelzhütten ein, die angegebenes Mineral für die Lieferkette beitragen  </v>
      </c>
      <c r="K117" s="134">
        <f t="shared" si="50"/>
        <v>0</v>
      </c>
    </row>
    <row r="118" spans="1:12" ht="41.45" customHeight="1">
      <c r="A118" s="135" t="str">
        <f>Declaration!AA16</f>
        <v/>
      </c>
      <c r="B118" s="79"/>
      <c r="C118" s="136" t="str">
        <f t="shared" ca="1" si="49"/>
        <v>Vollständig</v>
      </c>
      <c r="D118" s="379" t="str">
        <f t="shared" ca="1" si="51"/>
        <v/>
      </c>
      <c r="E118" s="16"/>
      <c r="F118" s="84">
        <f t="shared" si="52"/>
        <v>0</v>
      </c>
      <c r="G118" s="62">
        <f ca="1">IF(AND(COUNTIF(SmelterIdetifiedForMetal,A118)&gt;0,COUNTIF('Smelter List'!AB$5:AB$2504,A118)&gt;0),0,1)</f>
        <v>0</v>
      </c>
      <c r="H118" s="63">
        <f t="shared" ca="1" si="53"/>
        <v>0</v>
      </c>
      <c r="I118" s="131" t="str">
        <f ca="1">OFFSET(L!$C$1,MATCH("Checker"&amp;"Comp",L!$A:$A,0)-1,SL,,)</f>
        <v>Vollständig</v>
      </c>
      <c r="J118" s="15" t="str">
        <f ca="1">OFFSET(L!$C$1,MATCH("Checker"&amp;ADDRESS(ROW(),COLUMN(),4),L!$A:$A,0)-1,SL,,)</f>
        <v xml:space="preserve">Geben Sie im Reiter „Smelter List“ eine Liste von Schmelzhütten ein, die angegebenes Mineral für die Lieferkette beitragen  </v>
      </c>
      <c r="K118" s="134">
        <f t="shared" si="50"/>
        <v>0</v>
      </c>
    </row>
    <row r="119" spans="1:12" ht="41.45" customHeight="1">
      <c r="A119" s="135" t="str">
        <f>Declaration!AA17</f>
        <v/>
      </c>
      <c r="B119" s="79"/>
      <c r="C119" s="136" t="str">
        <f t="shared" ca="1" si="49"/>
        <v>Vollständig</v>
      </c>
      <c r="D119" s="379" t="str">
        <f t="shared" ca="1" si="51"/>
        <v/>
      </c>
      <c r="E119" s="16"/>
      <c r="F119" s="84">
        <f t="shared" si="52"/>
        <v>0</v>
      </c>
      <c r="G119" s="62">
        <f ca="1">IF(AND(COUNTIF(SmelterIdetifiedForMetal,A119)&gt;0,COUNTIF('Smelter List'!AB$5:AB$2504,A119)&gt;0),0,1)</f>
        <v>0</v>
      </c>
      <c r="H119" s="63">
        <f t="shared" ca="1" si="53"/>
        <v>0</v>
      </c>
      <c r="I119" s="131" t="str">
        <f ca="1">OFFSET(L!$C$1,MATCH("Checker"&amp;"Comp",L!$A:$A,0)-1,SL,,)</f>
        <v>Vollständig</v>
      </c>
      <c r="J119" s="15" t="str">
        <f ca="1">OFFSET(L!$C$1,MATCH("Checker"&amp;ADDRESS(ROW(),COLUMN(),4),L!$A:$A,0)-1,SL,,)</f>
        <v xml:space="preserve">Geben Sie im Reiter „Smelter List“ eine Liste von Schmelzhütten ein, die angegebenes Mineral für die Lieferkette beitragen  </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Vollständig</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Vollständig</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3" t="str">
        <f ca="1">OFFSET(L!$C$1,MATCH("Mine List"&amp;ADDRESS(ROW(),COLUMN(),4),L!$A:$A,0)-1,SL,,)</f>
        <v>UM ZU BEGINNEN:</v>
      </c>
      <c r="C2" s="473" t="s">
        <v>19144</v>
      </c>
      <c r="D2" s="473" t="s">
        <v>19144</v>
      </c>
      <c r="E2" s="326"/>
      <c r="F2" s="326"/>
      <c r="G2" s="327"/>
      <c r="H2" s="474"/>
      <c r="I2" s="475"/>
      <c r="J2" s="475"/>
      <c r="K2" s="475"/>
      <c r="L2" s="475"/>
      <c r="M2" s="475"/>
      <c r="N2" s="328"/>
      <c r="O2" s="328"/>
    </row>
    <row r="3" spans="1:19" s="324" customFormat="1" ht="93.95" customHeight="1" thickBot="1">
      <c r="A3" s="360"/>
      <c r="B3" s="476" t="str">
        <f ca="1">OFFSET(L!$C$1,MATCH("Mine List"&amp;ADDRESS(ROW(),COLUMN(),4),L!$A:$A,0)-1,SL,,)</f>
        <v>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v>
      </c>
      <c r="C3" s="476" t="s">
        <v>19144</v>
      </c>
      <c r="D3" s="476" t="s">
        <v>19144</v>
      </c>
      <c r="E3" s="477" t="s">
        <v>19142</v>
      </c>
      <c r="F3" s="477"/>
      <c r="G3" s="478"/>
      <c r="H3" s="329"/>
      <c r="I3" s="330"/>
      <c r="K3" s="331"/>
      <c r="L3" s="331"/>
      <c r="M3" s="332" t="s">
        <v>19342</v>
      </c>
      <c r="N3" s="333"/>
      <c r="O3" s="333"/>
    </row>
    <row r="4" spans="1:19" s="335" customFormat="1" ht="93" customHeight="1" thickBot="1">
      <c r="A4" s="365" t="str">
        <f ca="1">OFFSET(L!$C$1,MATCH("Mine List"&amp;ADDRESS(ROW(),COLUMN(),4),L!$A:$A,0)-1,SL,,)</f>
        <v>Metall</v>
      </c>
      <c r="B4" s="366" t="str">
        <f ca="1">OFFSET(L!$C$1,MATCH("Mine List"&amp;ADDRESS(ROW(),COLUMN(),4),L!$A:$A,0)-1,SL,,)</f>
        <v>Name der Schmelzhütte(n), die ihre Rohstoffe aus dieser Bergbauanlage beziehen</v>
      </c>
      <c r="C4" s="366">
        <f ca="1">OFFSET(L!$C$1,MATCH("Mine List"&amp;ADDRESS(ROW(),COLUMN(),4),L!$A:$A,0)-1,SL,,)</f>
        <v>0</v>
      </c>
      <c r="D4" s="366" t="str">
        <f ca="1">OFFSET(L!$C$1,MATCH("Mine List"&amp;ADDRESS(ROW(),COLUMN(),4),L!$A:$A,0)-1,SL,,)</f>
        <v>Bergbauanlage Identifikation (z.B. CID)</v>
      </c>
      <c r="E4" s="366" t="str">
        <f ca="1">OFFSET(L!$C$1,MATCH("Mine List"&amp;ADDRESS(ROW(),COLUMN(),4),L!$A:$A,0)-1,SL,,)</f>
        <v>Quelle der Bergbauanlage Identifikationsnummer</v>
      </c>
      <c r="F4" s="366" t="str">
        <f ca="1">OFFSET(L!$C$1,MATCH("Mine List"&amp;ADDRESS(ROW(),COLUMN(),4),L!$A:$A,0)-1,SL,,)</f>
        <v>Schmelzhütten: Land (*)</v>
      </c>
      <c r="G4" s="366" t="str">
        <f ca="1">OFFSET(L!$C$1,MATCH("Mine List"&amp;ADDRESS(ROW(),COLUMN(),4),L!$A:$A,0)-1,SL,,)</f>
        <v>Schmelzhütten: Straße</v>
      </c>
      <c r="H4" s="366" t="str">
        <f ca="1">OFFSET(L!$C$1,MATCH("Mine List"&amp;ADDRESS(ROW(),COLUMN(),4),L!$A:$A,0)-1,SL,,)</f>
        <v>Schmelzhütten: Stadt</v>
      </c>
      <c r="I4" s="366" t="str">
        <f ca="1">OFFSET(L!$C$1,MATCH("Mine List"&amp;ADDRESS(ROW(),COLUMN(),4),L!$A:$A,0)-1,SL,,)</f>
        <v>Schmelzhütten: Bundesland/Provinz</v>
      </c>
      <c r="J4" s="366" t="str">
        <f ca="1">OFFSET(L!$C$1,MATCH("Mine List"&amp;ADDRESS(ROW(),COLUMN(),4),L!$A:$A,0)-1,SL,,)</f>
        <v xml:space="preserve">Schmelzhütten-Ansprechpartner: Name </v>
      </c>
      <c r="K4" s="366" t="str">
        <f ca="1">OFFSET(L!$C$1,MATCH("Mine List"&amp;ADDRESS(ROW(),COLUMN(),4),L!$A:$A,0)-1,SL,,)</f>
        <v>Schmelzhütten-Ansprechpartner: E-mail</v>
      </c>
      <c r="L4" s="366" t="str">
        <f ca="1">OFFSET(L!$C$1,MATCH("Mine List"&amp;ADDRESS(ROW(),COLUMN(),4),L!$A:$A,0)-1,SL,,)</f>
        <v>Vorgeschlagene nächste Schritte</v>
      </c>
      <c r="M4" s="367" t="str">
        <f ca="1">OFFSET(L!$C$1,MATCH("Mine List"&amp;ADDRESS(ROW(),COLUMN(),4),L!$A:$A,0)-1,SL,,)</f>
        <v>Kommentare</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D18" sqref="D18"/>
    </sheetView>
  </sheetViews>
  <sheetFormatPr baseColWidth="10"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80" t="str">
        <f ca="1">OFFSET(L!$C$1,MATCH("Product List"&amp;ADDRESS(ROW(),COLUMN(),4),L!$A:$A,0)-1,SL,,)</f>
        <v>Abschluss nur erforderlich, wenn die Ebene "Produkt (oder eine Liste von Produkten)" auf der "Erklärung" Arbeitsblatt ausgewählt wurde</v>
      </c>
      <c r="B1" s="481"/>
      <c r="C1" s="481"/>
      <c r="D1" s="481"/>
      <c r="E1" s="107"/>
    </row>
    <row r="2" spans="1:35">
      <c r="A2" s="19"/>
      <c r="B2" s="109"/>
      <c r="C2" s="109"/>
      <c r="D2"/>
      <c r="E2" s="20"/>
    </row>
    <row r="3" spans="1:35">
      <c r="A3" s="19"/>
      <c r="B3" s="109"/>
      <c r="C3" s="109"/>
      <c r="D3" s="109"/>
      <c r="E3" s="20"/>
    </row>
    <row r="4" spans="1:35" ht="15.75" customHeight="1">
      <c r="A4" s="19"/>
      <c r="B4" s="479" t="s">
        <v>47</v>
      </c>
      <c r="C4" s="479"/>
      <c r="D4" s="479"/>
      <c r="E4" s="20"/>
    </row>
    <row r="5" spans="1:35" ht="30" customHeight="1">
      <c r="A5" s="121"/>
      <c r="B5" s="123" t="str">
        <f ca="1">OFFSET(L!$C$1,MATCH("Product List"&amp;ADDRESS(ROW(),COLUMN(),4),L!$A:$A,0)-1,SL,,)</f>
        <v>Produkt- oder Artikelnummer des Befragten (*)</v>
      </c>
      <c r="C5" s="123" t="str">
        <f ca="1">OFFSET(L!$C$1,MATCH("Product List"&amp;ADDRESS(ROW(),COLUMN(),4),L!$A:$A,0)-1,SL,,)</f>
        <v>Produkt- oder Artikelbeschreibung des Befragten</v>
      </c>
      <c r="D5" s="64" t="str">
        <f ca="1">OFFSET(L!$C$1,MATCH("Product List"&amp;ADDRESS(ROW(),COLUMN(),4),L!$A:$A,0)-1,SL,,)</f>
        <v>Kommentare</v>
      </c>
      <c r="E5" s="20"/>
    </row>
    <row r="6" spans="1:35" s="23" customFormat="1" ht="31.5">
      <c r="A6" s="118"/>
      <c r="B6" s="110" t="s">
        <v>20059</v>
      </c>
      <c r="C6" s="89" t="s">
        <v>20060</v>
      </c>
      <c r="D6" s="89" t="s">
        <v>20061</v>
      </c>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2" t="str">
        <f ca="1">OFFSET(L!$C$1,MATCH("General"&amp;"Cpy",L!$A:$A,0)-1,SL,,)</f>
        <v>© 2025 Responsible Minerals Initiative. All rights reserved.</v>
      </c>
      <c r="C1001" s="482"/>
      <c r="D1001" s="482"/>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M436"/>
  <sheetViews>
    <sheetView zoomScaleNormal="100" workbookViewId="0">
      <pane ySplit="4" topLeftCell="A266" activePane="bottomLeft" state="frozen"/>
      <selection activeCell="B24" sqref="B24:J24"/>
      <selection pane="bottomLeft" activeCell="B274" sqref="B274"/>
    </sheetView>
  </sheetViews>
  <sheetFormatPr baseColWidth="10"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3" t="str">
        <f ca="1">OFFSET(L!$C$1,MATCH("Smelter Look-up"&amp;ADDRESS(ROW(),COLUMN(),4),L!$A:$A,0)-1,SL,,)</f>
        <v>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v>
      </c>
      <c r="B1" s="483"/>
      <c r="C1" s="483"/>
      <c r="D1" s="483"/>
      <c r="E1" s="483"/>
      <c r="F1" s="483"/>
      <c r="G1" s="483"/>
    </row>
    <row r="2" spans="1:13">
      <c r="A2" s="484"/>
      <c r="B2" s="484"/>
      <c r="C2" s="484"/>
      <c r="D2" s="484"/>
      <c r="E2" s="484"/>
      <c r="F2" s="484"/>
      <c r="G2" s="484"/>
      <c r="H2" s="484"/>
      <c r="I2" s="484"/>
    </row>
    <row r="3" spans="1:13">
      <c r="A3" s="484"/>
      <c r="B3" s="484"/>
      <c r="C3" s="484"/>
      <c r="D3" s="484"/>
      <c r="E3" s="484"/>
      <c r="F3" s="484"/>
      <c r="G3" s="484"/>
      <c r="H3" s="484"/>
      <c r="I3" s="484"/>
    </row>
    <row r="4" spans="1:13" s="160" customFormat="1" ht="103.5" customHeight="1">
      <c r="A4" s="158" t="str">
        <f ca="1">OFFSET(L!$C$1,MATCH("Smelter Look-up"&amp;ADDRESS(ROW(),COLUMN(),4),L!$A:$A,0)-1,SL,,)</f>
        <v>Metall</v>
      </c>
      <c r="B4" s="158" t="str">
        <f ca="1">OFFSET(L!$C$1,MATCH("Smelter Look-up"&amp;ADDRESS(ROW(),COLUMN(),4),L!$A:$A,0)-1,SL,,)</f>
        <v>Schmelzhüttensuche (*)</v>
      </c>
      <c r="C4" s="158" t="str">
        <f ca="1">OFFSET(L!$C$1,MATCH("Smelter Look-up"&amp;ADDRESS(ROW(),COLUMN(),4),L!$A:$A,0)-1,SL,,)</f>
        <v>Standard Schmelzhütten Namen</v>
      </c>
      <c r="D4" s="158" t="str">
        <f ca="1">OFFSET(L!$C$1,MATCH("Smelter Look-up"&amp;ADDRESS(ROW(),COLUMN(),4),L!$A:$A,0)-1,SL,,)</f>
        <v>Schmelzhütte: Land</v>
      </c>
      <c r="E4" s="158" t="str">
        <f ca="1">OFFSET(L!$C$1,MATCH("Smelter Look-up"&amp;ADDRESS(ROW(),COLUMN(),4),L!$A:$A,0)-1,SL,,)</f>
        <v>Schmelzhütten-ID</v>
      </c>
      <c r="F4" s="158" t="str">
        <f ca="1">OFFSET(L!$C$1,MATCH("Smelter Look-up"&amp;ADDRESS(ROW(),COLUMN(),4),L!$A:$A,0)-1,SL,,)</f>
        <v>Quelle der Schmelzhütte Id-Nummer</v>
      </c>
      <c r="G4" s="158" t="str">
        <f ca="1">OFFSET(L!$C$1,MATCH("Smelter Look-up"&amp;ADDRESS(ROW(),COLUMN(),4),L!$A:$A,0)-1,SL,,)</f>
        <v>Schmelzhütten: Straße</v>
      </c>
      <c r="H4" s="158" t="str">
        <f ca="1">OFFSET(L!$C$1,MATCH("Smelter Look-up"&amp;ADDRESS(ROW(),COLUMN(),4),L!$A:$A,0)-1,SL,,)</f>
        <v>Schmelzhütten: Stadt</v>
      </c>
      <c r="I4" s="158" t="str">
        <f ca="1">OFFSET(L!$C$1,MATCH("Smelter Look-up"&amp;ADDRESS(ROW(),COLUMN(),4),L!$A:$A,0)-1,SL,,)</f>
        <v>Schmelzhütten: Bundesland/Provinz</v>
      </c>
      <c r="J4" s="158" t="s">
        <v>58</v>
      </c>
      <c r="K4" s="158" t="s">
        <v>58</v>
      </c>
      <c r="L4" s="159"/>
      <c r="M4" s="159"/>
    </row>
    <row r="5" spans="1:13" hidden="1">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hidden="1">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hidden="1">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hidden="1">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hidden="1">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hidden="1">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hidden="1">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hidden="1">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hidden="1">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hidden="1">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hidden="1">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hidden="1">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hidden="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hidden="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hidden="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hidden="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hidden="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hidden="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hidden="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hidden="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hidden="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hidden="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hidden="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hidden="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hidden="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hidden="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hidden="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hidden="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hidden="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hidden="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hidden="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hidden="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hidden="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hidden="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hidden="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hidden="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hidden="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hidden="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hidden="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hidden="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hidden="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hidden="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hidden="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hidden="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hidden="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hidden="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hidden="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hidden="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hidden="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hidden="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hidden="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hidden="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hidden="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hidden="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hidden="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hidden="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hidden="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hidden="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hidden="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hidden="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hidden="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hidden="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hidden="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hidden="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hidden="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hidden="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hidden="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hidden="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hidden="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hidden="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hidden="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hidden="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hidden="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hidden="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hidden="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hidden="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hidden="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hidden="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hidden="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hidden="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hidden="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hidden="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hidden="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hidden="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hidden="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hidden="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hidden="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hidden="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hidden="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hidden="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hidden="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hidden="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hidden="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hidden="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hidden="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hidden="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hidden="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hidden="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hidden="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hidden="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hidden="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hidden="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hidden="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hidden="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hidden="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hidden="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hidden="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hidden="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hidden="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hidden="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hidden="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hidden="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hidden="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hidden="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hidden="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hidden="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hidden="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hidden="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hidden="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hidden="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hidden="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hidden="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hidden="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hidden="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hidden="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hidden="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hidden="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hidden="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hidden="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hidden="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hidden="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hidden="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hidden="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hidden="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hidden="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hidden="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hidden="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hidden="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hidden="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hidden="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hidden="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hidden="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hidden="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hidden="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hidden="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hidden="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hidden="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hidden="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hidden="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hidden="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hidden="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hidden="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hidden="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hidden="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hidden="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hidden="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hidden="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hidden="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hidden="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hidden="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hidden="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hidden="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hidden="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hidden="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hidden="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hidden="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hidden="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hidden="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hidden="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hidden="1">
      <c r="A174" s="156" t="s">
        <v>40</v>
      </c>
      <c r="B174" s="156" t="s">
        <v>308</v>
      </c>
      <c r="J174" s="156" t="str">
        <f t="shared" si="11"/>
        <v>CobaltSmelter not listed</v>
      </c>
      <c r="K174" s="156" t="str">
        <f t="shared" si="12"/>
        <v>CobaltSmelter not listed</v>
      </c>
    </row>
    <row r="175" spans="1:11" hidden="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hidden="1">
      <c r="A276" s="156" t="s">
        <v>18643</v>
      </c>
      <c r="B276" s="156" t="s">
        <v>308</v>
      </c>
      <c r="J276" s="156" t="str">
        <f t="shared" ref="J276:J339" si="17">A276&amp;B276</f>
        <v>GraphiteSmelter not listed</v>
      </c>
      <c r="K276" s="156" t="str">
        <f t="shared" ref="K276:K339" si="18">A276&amp;B276</f>
        <v>GraphiteSmelter not listed</v>
      </c>
    </row>
    <row r="277" spans="1:11" hidden="1">
      <c r="A277" s="156" t="s">
        <v>18643</v>
      </c>
      <c r="B277" s="156" t="s">
        <v>45</v>
      </c>
      <c r="C277" s="156" t="s">
        <v>26</v>
      </c>
      <c r="J277" s="156" t="str">
        <f t="shared" si="17"/>
        <v>GraphiteSmelter not yet identified</v>
      </c>
      <c r="K277" s="156" t="str">
        <f t="shared" si="18"/>
        <v>GraphiteSmelter not yet identified</v>
      </c>
    </row>
    <row r="278" spans="1:11" hidden="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hidden="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hidden="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hidden="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hidden="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hidden="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hidden="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hidden="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hidden="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hidden="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hidden="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hidden="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hidden="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hidden="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hidden="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hidden="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hidden="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hidden="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hidden="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hidden="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hidden="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hidden="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hidden="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hidden="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hidden="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hidden="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hidden="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hidden="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hidden="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hidden="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hidden="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hidden="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hidden="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hidden="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hidden="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hidden="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hidden="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hidden="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hidden="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hidden="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hidden="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hidden="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hidden="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hidden="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hidden="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hidden="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hidden="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hidden="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hidden="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hidden="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hidden="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hidden="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hidden="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hidden="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hidden="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hidden="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hidden="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hidden="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hidden="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hidden="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hidden="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hidden="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hidden="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hidden="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hidden="1">
      <c r="A342" s="156" t="s">
        <v>18644</v>
      </c>
      <c r="B342" s="156" t="s">
        <v>308</v>
      </c>
      <c r="J342" s="156" t="str">
        <f t="shared" si="19"/>
        <v>LithiumSmelter not listed</v>
      </c>
      <c r="K342" s="156" t="str">
        <f t="shared" si="20"/>
        <v>LithiumSmelter not listed</v>
      </c>
    </row>
    <row r="343" spans="1:11" hidden="1">
      <c r="A343" s="156" t="s">
        <v>18644</v>
      </c>
      <c r="B343" s="156" t="s">
        <v>45</v>
      </c>
      <c r="C343" s="156" t="s">
        <v>26</v>
      </c>
      <c r="J343" s="156" t="str">
        <f t="shared" si="19"/>
        <v>LithiumSmelter not yet identified</v>
      </c>
      <c r="K343" s="156" t="str">
        <f t="shared" si="20"/>
        <v>LithiumSmelter not yet identified</v>
      </c>
    </row>
    <row r="344" spans="1:11" hidden="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hidden="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hidden="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hidden="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hidden="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hidden="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hidden="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hidden="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hidden="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hidden="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hidden="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hidden="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hidden="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hidden="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hidden="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hidden="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hidden="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hidden="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hidden="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hidden="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hidden="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hidden="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hidden="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hidden="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hidden="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hidden="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hidden="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hidden="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hidden="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hidden="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hidden="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hidden="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hidden="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hidden="1">
      <c r="A377" s="156" t="s">
        <v>41</v>
      </c>
      <c r="B377" s="156" t="s">
        <v>308</v>
      </c>
      <c r="J377" s="156" t="str">
        <f t="shared" si="19"/>
        <v>MicaSmelter not listed</v>
      </c>
      <c r="K377" s="156" t="str">
        <f t="shared" si="20"/>
        <v>MicaSmelter not listed</v>
      </c>
    </row>
    <row r="378" spans="1:11" hidden="1">
      <c r="A378" s="156" t="s">
        <v>41</v>
      </c>
      <c r="B378" s="156" t="s">
        <v>45</v>
      </c>
      <c r="C378" s="156" t="s">
        <v>26</v>
      </c>
      <c r="J378" s="156" t="str">
        <f t="shared" si="19"/>
        <v>MicaSmelter not yet identified</v>
      </c>
      <c r="K378" s="156" t="str">
        <f t="shared" si="20"/>
        <v>MicaSmelter not yet identified</v>
      </c>
    </row>
    <row r="379" spans="1:11" hidden="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hidden="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hidden="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hidden="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hidden="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hidden="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hidden="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hidden="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hidden="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hidden="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hidden="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hidden="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hidden="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hidden="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hidden="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hidden="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hidden="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hidden="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hidden="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hidden="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hidden="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hidden="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hidden="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hidden="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hidden="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hidden="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hidden="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hidden="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hidden="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hidden="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hidden="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hidden="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hidden="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hidden="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hidden="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hidden="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hidden="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hidden="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hidden="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hidden="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hidden="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hidden="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hidden="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hidden="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hidden="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hidden="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hidden="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hidden="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hidden="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hidden="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hidden="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hidden="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hidden="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hidden="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hidden="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hidden="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hidden="1">
      <c r="A435" s="156" t="s">
        <v>18642</v>
      </c>
      <c r="B435" s="156" t="s">
        <v>308</v>
      </c>
      <c r="J435" s="156" t="str">
        <f t="shared" si="21"/>
        <v>NickelSmelter not listed</v>
      </c>
      <c r="K435" s="156" t="str">
        <f t="shared" si="22"/>
        <v>NickelSmelter not listed</v>
      </c>
    </row>
    <row r="436" spans="1:11" hidden="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36" xr:uid="{00000000-0001-0000-0700-000000000000}">
    <filterColumn colId="0">
      <filters>
        <filter val="Copper"/>
      </filters>
    </filterColumn>
  </autoFilter>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Claudio Sündermann</cp:lastModifiedBy>
  <cp:revision/>
  <dcterms:created xsi:type="dcterms:W3CDTF">2010-06-21T21:00:23Z</dcterms:created>
  <dcterms:modified xsi:type="dcterms:W3CDTF">2025-06-24T11:17:20Z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